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G:\Corporate Communications, Public and Government Affairs\2021\Website\Natural Gas Statistics\October 2021\"/>
    </mc:Choice>
  </mc:AlternateContent>
  <xr:revisionPtr revIDLastSave="0" documentId="13_ncr:1_{5326972C-334B-4DC3-8DE4-FF4A1975FABC}" xr6:coauthVersionLast="47" xr6:coauthVersionMax="47" xr10:uidLastSave="{00000000-0000-0000-0000-000000000000}"/>
  <bookViews>
    <workbookView xWindow="28680" yWindow="-4440" windowWidth="29040" windowHeight="15840" xr2:uid="{3952E7C4-1B4E-4A79-80DB-3C3B8BB9FC85}"/>
  </bookViews>
  <sheets>
    <sheet name="Monthly Natural Gas Sales" sheetId="3" r:id="rId1"/>
    <sheet name="Monthly Natural Gas Sales v2" sheetId="2" state="hidden" r:id="rId2"/>
  </sheets>
  <externalReferences>
    <externalReference r:id="rId3"/>
    <externalReference r:id="rId4"/>
  </externalReferences>
  <definedNames>
    <definedName name="conversion" localSheetId="0">#REF!</definedName>
    <definedName name="conversion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5" i="3" l="1"/>
  <c r="Q37" i="3"/>
  <c r="Q36" i="3"/>
  <c r="Q35" i="3"/>
  <c r="Q34" i="3"/>
  <c r="Q33" i="3"/>
  <c r="Q32" i="3"/>
  <c r="Q31" i="3"/>
  <c r="Q30" i="3"/>
  <c r="Q29" i="3"/>
  <c r="Q28" i="3"/>
  <c r="Q27" i="3"/>
  <c r="Q26" i="3"/>
  <c r="Q25" i="3"/>
  <c r="Q24" i="3"/>
  <c r="Q23" i="3"/>
  <c r="Q22" i="3"/>
  <c r="J21" i="3"/>
  <c r="FV17" i="3"/>
  <c r="FU17" i="3"/>
  <c r="FS17" i="3"/>
  <c r="H21" i="3" s="1"/>
  <c r="FT17" i="3"/>
  <c r="I21" i="3" s="1"/>
  <c r="N27" i="3"/>
  <c r="FP17" i="3"/>
  <c r="E21" i="3" s="1"/>
  <c r="FO17" i="3"/>
  <c r="D21" i="3" s="1"/>
  <c r="FN17" i="3"/>
  <c r="O22" i="3" s="1"/>
  <c r="FM17" i="3"/>
  <c r="N22" i="3" s="1"/>
  <c r="FL17" i="3"/>
  <c r="M22" i="3" s="1"/>
  <c r="FK17" i="3"/>
  <c r="L22" i="3" s="1"/>
  <c r="FJ17" i="3"/>
  <c r="K22" i="3" s="1"/>
  <c r="FI17" i="3"/>
  <c r="J22" i="3" s="1"/>
  <c r="FH17" i="3"/>
  <c r="FG17" i="3"/>
  <c r="H22" i="3" s="1"/>
  <c r="FF17" i="3"/>
  <c r="G22" i="3" s="1"/>
  <c r="FE17" i="3"/>
  <c r="F22" i="3" s="1"/>
  <c r="FD17" i="3"/>
  <c r="E22" i="3" s="1"/>
  <c r="FC17" i="3"/>
  <c r="D22" i="3" s="1"/>
  <c r="FB17" i="3"/>
  <c r="O23" i="3" s="1"/>
  <c r="FA17" i="3"/>
  <c r="N23" i="3" s="1"/>
  <c r="EZ17" i="3"/>
  <c r="M23" i="3" s="1"/>
  <c r="EY17" i="3"/>
  <c r="L23" i="3" s="1"/>
  <c r="EX17" i="3"/>
  <c r="K23" i="3" s="1"/>
  <c r="EW17" i="3"/>
  <c r="J23" i="3" s="1"/>
  <c r="EV17" i="3"/>
  <c r="I23" i="3" s="1"/>
  <c r="EU17" i="3"/>
  <c r="H23" i="3" s="1"/>
  <c r="ET17" i="3"/>
  <c r="G23" i="3" s="1"/>
  <c r="ES17" i="3"/>
  <c r="F23" i="3" s="1"/>
  <c r="ER17" i="3"/>
  <c r="E23" i="3" s="1"/>
  <c r="EQ17" i="3"/>
  <c r="D23" i="3" s="1"/>
  <c r="EP17" i="3"/>
  <c r="O24" i="3" s="1"/>
  <c r="EO17" i="3"/>
  <c r="N24" i="3" s="1"/>
  <c r="EN17" i="3"/>
  <c r="M24" i="3" s="1"/>
  <c r="EM17" i="3"/>
  <c r="L24" i="3" s="1"/>
  <c r="EL17" i="3"/>
  <c r="K24" i="3" s="1"/>
  <c r="EK17" i="3"/>
  <c r="J24" i="3" s="1"/>
  <c r="EJ17" i="3"/>
  <c r="I24" i="3" s="1"/>
  <c r="EI17" i="3"/>
  <c r="H24" i="3" s="1"/>
  <c r="EH17" i="3"/>
  <c r="G24" i="3" s="1"/>
  <c r="EG17" i="3"/>
  <c r="F24" i="3" s="1"/>
  <c r="EF17" i="3"/>
  <c r="E24" i="3" s="1"/>
  <c r="EE17" i="3"/>
  <c r="D24" i="3" s="1"/>
  <c r="ED17" i="3"/>
  <c r="O25" i="3" s="1"/>
  <c r="EC17" i="3"/>
  <c r="N25" i="3" s="1"/>
  <c r="EB17" i="3"/>
  <c r="M25" i="3" s="1"/>
  <c r="EA17" i="3"/>
  <c r="L25" i="3" s="1"/>
  <c r="DZ17" i="3"/>
  <c r="K25" i="3" s="1"/>
  <c r="DY17" i="3"/>
  <c r="J25" i="3" s="1"/>
  <c r="DX17" i="3"/>
  <c r="I25" i="3" s="1"/>
  <c r="DW17" i="3"/>
  <c r="H25" i="3" s="1"/>
  <c r="DV17" i="3"/>
  <c r="G25" i="3" s="1"/>
  <c r="DU17" i="3"/>
  <c r="F25" i="3" s="1"/>
  <c r="DT17" i="3"/>
  <c r="E25" i="3" s="1"/>
  <c r="DS17" i="3"/>
  <c r="D25" i="3" s="1"/>
  <c r="DR17" i="3"/>
  <c r="O26" i="3" s="1"/>
  <c r="DQ17" i="3"/>
  <c r="N26" i="3" s="1"/>
  <c r="DP17" i="3"/>
  <c r="M26" i="3" s="1"/>
  <c r="DO17" i="3"/>
  <c r="L26" i="3" s="1"/>
  <c r="DN17" i="3"/>
  <c r="K26" i="3" s="1"/>
  <c r="DM17" i="3"/>
  <c r="J26" i="3" s="1"/>
  <c r="DL17" i="3"/>
  <c r="I26" i="3" s="1"/>
  <c r="DK17" i="3"/>
  <c r="H26" i="3" s="1"/>
  <c r="DJ17" i="3"/>
  <c r="G26" i="3" s="1"/>
  <c r="DI17" i="3"/>
  <c r="F26" i="3" s="1"/>
  <c r="DH17" i="3"/>
  <c r="E26" i="3" s="1"/>
  <c r="DG17" i="3"/>
  <c r="D26" i="3" s="1"/>
  <c r="DF17" i="3"/>
  <c r="O27" i="3" s="1"/>
  <c r="DE17" i="3"/>
  <c r="DD17" i="3"/>
  <c r="M27" i="3" s="1"/>
  <c r="DC17" i="3"/>
  <c r="L27" i="3" s="1"/>
  <c r="DB17" i="3"/>
  <c r="K27" i="3" s="1"/>
  <c r="DA17" i="3"/>
  <c r="J27" i="3" s="1"/>
  <c r="CZ17" i="3"/>
  <c r="I27" i="3" s="1"/>
  <c r="CY17" i="3"/>
  <c r="H27" i="3" s="1"/>
  <c r="CX17" i="3"/>
  <c r="G27" i="3" s="1"/>
  <c r="CW17" i="3"/>
  <c r="F27" i="3" s="1"/>
  <c r="CV17" i="3"/>
  <c r="E27" i="3" s="1"/>
  <c r="CU17" i="3"/>
  <c r="D27" i="3" s="1"/>
  <c r="CT17" i="3"/>
  <c r="O28" i="3" s="1"/>
  <c r="CS17" i="3"/>
  <c r="N28" i="3" s="1"/>
  <c r="CR17" i="3"/>
  <c r="M28" i="3" s="1"/>
  <c r="CQ17" i="3"/>
  <c r="L28" i="3" s="1"/>
  <c r="CP17" i="3"/>
  <c r="K28" i="3" s="1"/>
  <c r="CO17" i="3"/>
  <c r="J28" i="3" s="1"/>
  <c r="CN17" i="3"/>
  <c r="I28" i="3" s="1"/>
  <c r="CM17" i="3"/>
  <c r="H28" i="3" s="1"/>
  <c r="CL17" i="3"/>
  <c r="G28" i="3" s="1"/>
  <c r="CK17" i="3"/>
  <c r="F28" i="3" s="1"/>
  <c r="CJ17" i="3"/>
  <c r="E28" i="3" s="1"/>
  <c r="CI17" i="3"/>
  <c r="D28" i="3" s="1"/>
  <c r="CH17" i="3"/>
  <c r="O29" i="3" s="1"/>
  <c r="CG17" i="3"/>
  <c r="N29" i="3" s="1"/>
  <c r="CF17" i="3"/>
  <c r="M29" i="3" s="1"/>
  <c r="CE17" i="3"/>
  <c r="L29" i="3" s="1"/>
  <c r="CD17" i="3"/>
  <c r="K29" i="3" s="1"/>
  <c r="CC17" i="3"/>
  <c r="J29" i="3" s="1"/>
  <c r="CB17" i="3"/>
  <c r="I29" i="3" s="1"/>
  <c r="CA17" i="3"/>
  <c r="H29" i="3" s="1"/>
  <c r="BZ17" i="3"/>
  <c r="G29" i="3" s="1"/>
  <c r="BY17" i="3"/>
  <c r="F29" i="3" s="1"/>
  <c r="BX17" i="3"/>
  <c r="E29" i="3" s="1"/>
  <c r="BW17" i="3"/>
  <c r="D29" i="3" s="1"/>
  <c r="BV17" i="3"/>
  <c r="O30" i="3" s="1"/>
  <c r="BU17" i="3"/>
  <c r="N30" i="3" s="1"/>
  <c r="BT17" i="3"/>
  <c r="M30" i="3" s="1"/>
  <c r="BS17" i="3"/>
  <c r="L30" i="3" s="1"/>
  <c r="BR17" i="3"/>
  <c r="K30" i="3" s="1"/>
  <c r="BQ17" i="3"/>
  <c r="J30" i="3" s="1"/>
  <c r="BP17" i="3"/>
  <c r="I30" i="3" s="1"/>
  <c r="BO17" i="3"/>
  <c r="H30" i="3" s="1"/>
  <c r="BN17" i="3"/>
  <c r="G30" i="3" s="1"/>
  <c r="BM17" i="3"/>
  <c r="F30" i="3" s="1"/>
  <c r="BL17" i="3"/>
  <c r="E30" i="3" s="1"/>
  <c r="BK17" i="3"/>
  <c r="D30" i="3" s="1"/>
  <c r="BJ17" i="3"/>
  <c r="O31" i="3" s="1"/>
  <c r="BI17" i="3"/>
  <c r="N31" i="3" s="1"/>
  <c r="BH17" i="3"/>
  <c r="M31" i="3" s="1"/>
  <c r="BG17" i="3"/>
  <c r="L31" i="3" s="1"/>
  <c r="BF17" i="3"/>
  <c r="K31" i="3" s="1"/>
  <c r="BE17" i="3"/>
  <c r="J31" i="3" s="1"/>
  <c r="BD17" i="3"/>
  <c r="I31" i="3" s="1"/>
  <c r="BC17" i="3"/>
  <c r="H31" i="3" s="1"/>
  <c r="BB17" i="3"/>
  <c r="G31" i="3" s="1"/>
  <c r="BA17" i="3"/>
  <c r="F31" i="3" s="1"/>
  <c r="AZ17" i="3"/>
  <c r="E31" i="3" s="1"/>
  <c r="AY17" i="3"/>
  <c r="D31" i="3" s="1"/>
  <c r="AX17" i="3"/>
  <c r="O32" i="3" s="1"/>
  <c r="AW17" i="3"/>
  <c r="N32" i="3" s="1"/>
  <c r="AV17" i="3"/>
  <c r="M32" i="3" s="1"/>
  <c r="AU17" i="3"/>
  <c r="L32" i="3" s="1"/>
  <c r="AT17" i="3"/>
  <c r="K32" i="3" s="1"/>
  <c r="AS17" i="3"/>
  <c r="J32" i="3" s="1"/>
  <c r="AR17" i="3"/>
  <c r="I32" i="3" s="1"/>
  <c r="AQ17" i="3"/>
  <c r="H32" i="3" s="1"/>
  <c r="AP17" i="3"/>
  <c r="G32" i="3" s="1"/>
  <c r="AO17" i="3"/>
  <c r="F32" i="3" s="1"/>
  <c r="AN17" i="3"/>
  <c r="E32" i="3" s="1"/>
  <c r="AM17" i="3"/>
  <c r="D32" i="3" s="1"/>
  <c r="AL17" i="3"/>
  <c r="O33" i="3" s="1"/>
  <c r="AK17" i="3"/>
  <c r="N33" i="3" s="1"/>
  <c r="AJ17" i="3"/>
  <c r="M33" i="3" s="1"/>
  <c r="AI17" i="3"/>
  <c r="L33" i="3" s="1"/>
  <c r="AH17" i="3"/>
  <c r="K33" i="3" s="1"/>
  <c r="AG17" i="3"/>
  <c r="J33" i="3" s="1"/>
  <c r="AF17" i="3"/>
  <c r="I33" i="3" s="1"/>
  <c r="AE17" i="3"/>
  <c r="H33" i="3" s="1"/>
  <c r="AD17" i="3"/>
  <c r="G33" i="3" s="1"/>
  <c r="AC17" i="3"/>
  <c r="F33" i="3" s="1"/>
  <c r="AB17" i="3"/>
  <c r="E33" i="3" s="1"/>
  <c r="AA17" i="3"/>
  <c r="D33" i="3" s="1"/>
  <c r="Z17" i="3"/>
  <c r="O34" i="3" s="1"/>
  <c r="Y17" i="3"/>
  <c r="N34" i="3" s="1"/>
  <c r="X17" i="3"/>
  <c r="M34" i="3" s="1"/>
  <c r="W17" i="3"/>
  <c r="L34" i="3" s="1"/>
  <c r="V17" i="3"/>
  <c r="K34" i="3" s="1"/>
  <c r="U17" i="3"/>
  <c r="J34" i="3" s="1"/>
  <c r="T17" i="3"/>
  <c r="I34" i="3" s="1"/>
  <c r="S17" i="3"/>
  <c r="H34" i="3" s="1"/>
  <c r="R17" i="3"/>
  <c r="G34" i="3" s="1"/>
  <c r="Q17" i="3"/>
  <c r="F34" i="3" s="1"/>
  <c r="P17" i="3"/>
  <c r="E34" i="3" s="1"/>
  <c r="O17" i="3"/>
  <c r="D34" i="3" s="1"/>
  <c r="N17" i="3"/>
  <c r="O35" i="3" s="1"/>
  <c r="M17" i="3"/>
  <c r="N35" i="3" s="1"/>
  <c r="L17" i="3"/>
  <c r="M35" i="3" s="1"/>
  <c r="K17" i="3"/>
  <c r="L35" i="3" s="1"/>
  <c r="J17" i="3"/>
  <c r="K35" i="3" s="1"/>
  <c r="I17" i="3"/>
  <c r="J35" i="3" s="1"/>
  <c r="H17" i="3"/>
  <c r="I35" i="3" s="1"/>
  <c r="G17" i="3"/>
  <c r="H35" i="3" s="1"/>
  <c r="F17" i="3"/>
  <c r="G35" i="3" s="1"/>
  <c r="E17" i="3"/>
  <c r="F35" i="3" s="1"/>
  <c r="D17" i="3"/>
  <c r="E35" i="3" s="1"/>
  <c r="C17" i="3"/>
  <c r="I22" i="3" s="1"/>
  <c r="FR15" i="3"/>
  <c r="FQ15" i="3"/>
  <c r="FR14" i="3"/>
  <c r="FQ14" i="3"/>
  <c r="FR13" i="3"/>
  <c r="FQ13" i="3"/>
  <c r="FQ17" i="3" l="1"/>
  <c r="F21" i="3" s="1"/>
  <c r="FR17" i="3"/>
  <c r="G21" i="3" s="1"/>
  <c r="P31" i="3"/>
  <c r="P32" i="3"/>
  <c r="P28" i="3"/>
  <c r="P24" i="3"/>
  <c r="D36" i="3"/>
  <c r="P34" i="3"/>
  <c r="E36" i="3"/>
  <c r="E37" i="3"/>
  <c r="M36" i="3"/>
  <c r="M37" i="3"/>
  <c r="K36" i="3"/>
  <c r="P33" i="3"/>
  <c r="F36" i="3"/>
  <c r="F37" i="3"/>
  <c r="N36" i="3"/>
  <c r="N37" i="3"/>
  <c r="L36" i="3"/>
  <c r="I37" i="3"/>
  <c r="I36" i="3"/>
  <c r="J36" i="3"/>
  <c r="J37" i="3"/>
  <c r="G36" i="3"/>
  <c r="G37" i="3"/>
  <c r="O36" i="3"/>
  <c r="O37" i="3"/>
  <c r="P30" i="3"/>
  <c r="P29" i="3"/>
  <c r="P27" i="3"/>
  <c r="P25" i="3"/>
  <c r="P23" i="3"/>
  <c r="H37" i="3"/>
  <c r="H36" i="3"/>
  <c r="P26" i="3"/>
  <c r="K37" i="3"/>
  <c r="P35" i="3"/>
  <c r="D37" i="3"/>
  <c r="L37" i="3"/>
  <c r="P22" i="3"/>
  <c r="P37" i="3" l="1"/>
  <c r="P36" i="3"/>
  <c r="FH17" i="2" l="1"/>
  <c r="FG17" i="2"/>
  <c r="FF17" i="2"/>
  <c r="FE17" i="2"/>
  <c r="FD17" i="2"/>
  <c r="FC17" i="2"/>
  <c r="FB17" i="2"/>
  <c r="FA17" i="2"/>
  <c r="EZ17" i="2"/>
  <c r="EY17" i="2"/>
  <c r="EX17" i="2"/>
  <c r="EW17" i="2"/>
  <c r="EV17" i="2"/>
  <c r="EU17" i="2"/>
  <c r="ET17" i="2"/>
  <c r="ES17" i="2"/>
  <c r="ER17" i="2"/>
  <c r="EQ17" i="2"/>
  <c r="EP17" i="2"/>
  <c r="EO17" i="2"/>
  <c r="EN17" i="2"/>
  <c r="EM17" i="2"/>
  <c r="EL17" i="2"/>
  <c r="EK17" i="2"/>
  <c r="EJ17" i="2"/>
  <c r="EI17" i="2"/>
  <c r="EH17" i="2"/>
  <c r="EG17" i="2"/>
  <c r="EF17" i="2"/>
  <c r="EE17" i="2"/>
  <c r="ED17" i="2"/>
  <c r="EC17" i="2"/>
  <c r="EB17" i="2"/>
  <c r="EA17" i="2"/>
  <c r="DZ17" i="2"/>
  <c r="DY17" i="2"/>
  <c r="DX17" i="2"/>
  <c r="DW17" i="2"/>
  <c r="DV17" i="2"/>
  <c r="DU17" i="2"/>
  <c r="DT17" i="2"/>
  <c r="DS17" i="2"/>
  <c r="DR17" i="2"/>
  <c r="DQ17" i="2"/>
  <c r="DP17" i="2"/>
  <c r="DO17" i="2"/>
  <c r="DN17" i="2"/>
  <c r="DM17" i="2"/>
  <c r="DL17" i="2"/>
  <c r="DK17" i="2"/>
  <c r="DJ17" i="2"/>
  <c r="DI17" i="2"/>
  <c r="DH17" i="2"/>
  <c r="DG17" i="2"/>
  <c r="DF17" i="2"/>
  <c r="DE17" i="2"/>
  <c r="DD17" i="2"/>
  <c r="DC17" i="2"/>
  <c r="DB17" i="2"/>
  <c r="DA17" i="2"/>
  <c r="CZ17" i="2"/>
  <c r="CY17" i="2"/>
  <c r="CX17" i="2"/>
  <c r="CW17" i="2"/>
  <c r="CV17" i="2"/>
  <c r="CU17" i="2"/>
  <c r="CT17" i="2"/>
  <c r="CS17" i="2"/>
  <c r="CR17" i="2"/>
  <c r="CQ17" i="2"/>
  <c r="CP17" i="2"/>
  <c r="CO17" i="2"/>
  <c r="CN17" i="2"/>
  <c r="CM17" i="2"/>
  <c r="CL17" i="2"/>
  <c r="CK17" i="2"/>
  <c r="CJ17" i="2"/>
  <c r="CI17" i="2"/>
  <c r="CH17" i="2"/>
  <c r="CG17" i="2"/>
  <c r="CF17" i="2"/>
  <c r="CE17" i="2"/>
  <c r="CD17" i="2"/>
  <c r="CC17" i="2"/>
  <c r="CB17" i="2"/>
  <c r="CA17" i="2"/>
  <c r="BZ17" i="2"/>
  <c r="BY17" i="2"/>
  <c r="BX17" i="2"/>
  <c r="BW17" i="2"/>
  <c r="BV17" i="2"/>
  <c r="BU17" i="2"/>
  <c r="BT17" i="2"/>
  <c r="BS17" i="2"/>
  <c r="BR17" i="2"/>
  <c r="BQ17" i="2"/>
  <c r="BP17" i="2"/>
  <c r="BO17" i="2"/>
  <c r="BN17" i="2"/>
  <c r="BM17" i="2"/>
  <c r="BL17" i="2"/>
  <c r="BK17" i="2"/>
  <c r="BJ17" i="2"/>
  <c r="BI17" i="2"/>
  <c r="BH17" i="2"/>
  <c r="BG17" i="2"/>
  <c r="BF17" i="2"/>
  <c r="BE17" i="2"/>
  <c r="BD17" i="2"/>
  <c r="BC17" i="2"/>
  <c r="BB17" i="2"/>
  <c r="BA17" i="2"/>
  <c r="AZ17" i="2"/>
  <c r="AY17" i="2"/>
  <c r="AX17" i="2"/>
  <c r="AW17" i="2"/>
  <c r="AV17" i="2"/>
  <c r="AU17" i="2"/>
  <c r="AT17" i="2"/>
  <c r="AS17" i="2"/>
  <c r="AR17" i="2"/>
  <c r="AQ17" i="2"/>
  <c r="AP17" i="2"/>
  <c r="AO17" i="2"/>
  <c r="AN17" i="2"/>
  <c r="AM17" i="2"/>
  <c r="AL17" i="2"/>
  <c r="AK17" i="2"/>
  <c r="AJ17" i="2"/>
  <c r="AI17" i="2"/>
  <c r="AH17" i="2"/>
  <c r="AG17" i="2"/>
  <c r="AF17" i="2"/>
  <c r="AE17" i="2"/>
  <c r="AD17" i="2"/>
  <c r="AC17" i="2"/>
  <c r="AB17" i="2"/>
  <c r="AA17" i="2"/>
  <c r="Z17" i="2"/>
  <c r="Y17" i="2"/>
  <c r="X17" i="2"/>
  <c r="W17" i="2"/>
  <c r="V17" i="2"/>
  <c r="U17" i="2"/>
  <c r="T17" i="2"/>
  <c r="S17" i="2"/>
  <c r="R17" i="2"/>
  <c r="Q17" i="2"/>
  <c r="P17" i="2"/>
  <c r="O17" i="2"/>
  <c r="N17" i="2"/>
  <c r="M17" i="2"/>
  <c r="L17" i="2"/>
  <c r="K17" i="2"/>
  <c r="J17" i="2"/>
  <c r="I17" i="2"/>
  <c r="H17" i="2"/>
  <c r="G17" i="2"/>
  <c r="F17" i="2"/>
  <c r="E17" i="2"/>
  <c r="D17" i="2"/>
  <c r="C17" i="2"/>
  <c r="FQ15" i="2"/>
  <c r="FQ14" i="2"/>
  <c r="FQ13" i="2"/>
  <c r="FP17" i="2"/>
  <c r="FO17" i="2"/>
  <c r="FN17" i="2"/>
  <c r="FM17" i="2"/>
  <c r="FL17" i="2"/>
  <c r="FK17" i="2"/>
  <c r="FJ17" i="2"/>
  <c r="FI17" i="2"/>
  <c r="F21" i="2"/>
  <c r="FQ17" i="2" l="1"/>
  <c r="FR17" i="2"/>
  <c r="E21" i="2"/>
  <c r="D21" i="2"/>
  <c r="N22" i="2" l="1"/>
  <c r="O22" i="2"/>
  <c r="M22" i="2"/>
  <c r="K22" i="2"/>
  <c r="L22" i="2"/>
  <c r="J22" i="2" l="1"/>
  <c r="E27" i="2" l="1"/>
  <c r="F27" i="2"/>
  <c r="G27" i="2"/>
  <c r="H27" i="2"/>
  <c r="I27" i="2"/>
  <c r="J27" i="2"/>
  <c r="K27" i="2"/>
  <c r="L27" i="2"/>
  <c r="M27" i="2"/>
  <c r="N27" i="2"/>
  <c r="O27" i="2"/>
  <c r="D27" i="2"/>
  <c r="E28" i="2"/>
  <c r="F28" i="2"/>
  <c r="G28" i="2"/>
  <c r="H28" i="2"/>
  <c r="I28" i="2"/>
  <c r="J28" i="2"/>
  <c r="K28" i="2"/>
  <c r="L28" i="2"/>
  <c r="M28" i="2"/>
  <c r="N28" i="2"/>
  <c r="O28" i="2"/>
  <c r="D28" i="2"/>
  <c r="E29" i="2"/>
  <c r="F29" i="2"/>
  <c r="G29" i="2"/>
  <c r="H29" i="2"/>
  <c r="I29" i="2"/>
  <c r="J29" i="2"/>
  <c r="K29" i="2"/>
  <c r="L29" i="2"/>
  <c r="M29" i="2"/>
  <c r="N29" i="2"/>
  <c r="O29" i="2"/>
  <c r="D29" i="2"/>
  <c r="E30" i="2"/>
  <c r="F30" i="2"/>
  <c r="G30" i="2"/>
  <c r="H30" i="2"/>
  <c r="I30" i="2"/>
  <c r="J30" i="2"/>
  <c r="K30" i="2"/>
  <c r="L30" i="2"/>
  <c r="M30" i="2"/>
  <c r="N30" i="2"/>
  <c r="O30" i="2"/>
  <c r="D30" i="2"/>
  <c r="O31" i="2"/>
  <c r="E31" i="2"/>
  <c r="F31" i="2"/>
  <c r="G31" i="2"/>
  <c r="H31" i="2"/>
  <c r="I31" i="2"/>
  <c r="J31" i="2"/>
  <c r="K31" i="2"/>
  <c r="L31" i="2"/>
  <c r="M31" i="2"/>
  <c r="N31" i="2"/>
  <c r="D31" i="2"/>
  <c r="E32" i="2"/>
  <c r="F32" i="2"/>
  <c r="G32" i="2"/>
  <c r="H32" i="2"/>
  <c r="I32" i="2"/>
  <c r="J32" i="2"/>
  <c r="K32" i="2"/>
  <c r="L32" i="2"/>
  <c r="M32" i="2"/>
  <c r="N32" i="2"/>
  <c r="O32" i="2"/>
  <c r="D32" i="2"/>
  <c r="E33" i="2"/>
  <c r="F33" i="2"/>
  <c r="G33" i="2"/>
  <c r="H33" i="2"/>
  <c r="I33" i="2"/>
  <c r="J33" i="2"/>
  <c r="K33" i="2"/>
  <c r="L33" i="2"/>
  <c r="M33" i="2"/>
  <c r="N33" i="2"/>
  <c r="O33" i="2"/>
  <c r="D33" i="2"/>
  <c r="E34" i="2"/>
  <c r="F34" i="2"/>
  <c r="G34" i="2"/>
  <c r="H34" i="2"/>
  <c r="I34" i="2"/>
  <c r="J34" i="2"/>
  <c r="K34" i="2"/>
  <c r="L34" i="2"/>
  <c r="M34" i="2"/>
  <c r="N34" i="2"/>
  <c r="O34" i="2"/>
  <c r="D34" i="2"/>
  <c r="O35" i="2"/>
  <c r="E35" i="2"/>
  <c r="F35" i="2"/>
  <c r="G35" i="2"/>
  <c r="H35" i="2"/>
  <c r="I35" i="2"/>
  <c r="J35" i="2"/>
  <c r="K35" i="2"/>
  <c r="L35" i="2"/>
  <c r="M35" i="2"/>
  <c r="N35" i="2"/>
  <c r="D35" i="2"/>
  <c r="D22" i="2"/>
  <c r="E22" i="2"/>
  <c r="F22" i="2"/>
  <c r="G22" i="2"/>
  <c r="H22" i="2"/>
  <c r="I22" i="2"/>
  <c r="N23" i="2"/>
  <c r="O23" i="2"/>
  <c r="P22" i="2" l="1"/>
  <c r="Q22" i="2"/>
  <c r="P34" i="2"/>
  <c r="Q34" i="2"/>
  <c r="P32" i="2"/>
  <c r="Q32" i="2"/>
  <c r="P31" i="2"/>
  <c r="Q31" i="2"/>
  <c r="P29" i="2"/>
  <c r="Q29" i="2"/>
  <c r="P27" i="2"/>
  <c r="Q27" i="2"/>
  <c r="P28" i="2"/>
  <c r="Q28" i="2"/>
  <c r="P30" i="2"/>
  <c r="Q30" i="2"/>
  <c r="P35" i="2"/>
  <c r="Q35" i="2"/>
  <c r="P33" i="2"/>
  <c r="Q33" i="2"/>
  <c r="M23" i="2"/>
  <c r="J23" i="2"/>
  <c r="I23" i="2"/>
  <c r="E23" i="2"/>
  <c r="E37" i="2" s="1"/>
  <c r="M24" i="2"/>
  <c r="I24" i="2"/>
  <c r="E24" i="2"/>
  <c r="M25" i="2"/>
  <c r="E25" i="2"/>
  <c r="N26" i="2"/>
  <c r="M26" i="2"/>
  <c r="I26" i="2"/>
  <c r="F26" i="2"/>
  <c r="E26" i="2"/>
  <c r="J25" i="2"/>
  <c r="I25" i="2"/>
  <c r="I36" i="2" l="1"/>
  <c r="I37" i="2"/>
  <c r="E36" i="2"/>
  <c r="M37" i="2"/>
  <c r="M36" i="2"/>
  <c r="N25" i="2"/>
  <c r="J24" i="2"/>
  <c r="F23" i="2"/>
  <c r="J26" i="2"/>
  <c r="F25" i="2"/>
  <c r="F24" i="2"/>
  <c r="N24" i="2"/>
  <c r="O26" i="2"/>
  <c r="K25" i="2"/>
  <c r="G24" i="2"/>
  <c r="O24" i="2"/>
  <c r="K23" i="2"/>
  <c r="H26" i="2"/>
  <c r="D25" i="2"/>
  <c r="L25" i="2"/>
  <c r="H24" i="2"/>
  <c r="D23" i="2"/>
  <c r="L23" i="2"/>
  <c r="K26" i="2"/>
  <c r="G25" i="2"/>
  <c r="O25" i="2"/>
  <c r="K24" i="2"/>
  <c r="G23" i="2"/>
  <c r="H23" i="2"/>
  <c r="G26" i="2"/>
  <c r="D26" i="2"/>
  <c r="D24" i="2"/>
  <c r="L26" i="2"/>
  <c r="H25" i="2"/>
  <c r="L24" i="2"/>
  <c r="J36" i="2" l="1"/>
  <c r="P26" i="2"/>
  <c r="Q26" i="2"/>
  <c r="L36" i="2"/>
  <c r="L37" i="2"/>
  <c r="Q23" i="2"/>
  <c r="P23" i="2"/>
  <c r="D36" i="2"/>
  <c r="D37" i="2"/>
  <c r="K37" i="2"/>
  <c r="K36" i="2"/>
  <c r="O37" i="2"/>
  <c r="O36" i="2"/>
  <c r="N37" i="2"/>
  <c r="N36" i="2"/>
  <c r="F36" i="2"/>
  <c r="F37" i="2"/>
  <c r="G36" i="2"/>
  <c r="G37" i="2"/>
  <c r="P25" i="2"/>
  <c r="Q25" i="2"/>
  <c r="J37" i="2"/>
  <c r="Q24" i="2"/>
  <c r="P24" i="2"/>
  <c r="H36" i="2"/>
  <c r="H37" i="2"/>
  <c r="Q36" i="2" l="1"/>
  <c r="Q37" i="2"/>
  <c r="P36" i="2"/>
  <c r="P37" i="2"/>
</calcChain>
</file>

<file path=xl/sharedStrings.xml><?xml version="1.0" encoding="utf-8"?>
<sst xmlns="http://schemas.openxmlformats.org/spreadsheetml/2006/main" count="84" uniqueCount="42">
  <si>
    <t>déc.</t>
  </si>
  <si>
    <t xml:space="preserve">nov. </t>
  </si>
  <si>
    <t xml:space="preserve">oct. </t>
  </si>
  <si>
    <t xml:space="preserve">sept. </t>
  </si>
  <si>
    <t xml:space="preserve">août </t>
  </si>
  <si>
    <t xml:space="preserve">juil </t>
  </si>
  <si>
    <t xml:space="preserve">juin </t>
  </si>
  <si>
    <t xml:space="preserve">mai </t>
  </si>
  <si>
    <t xml:space="preserve">avr. </t>
  </si>
  <si>
    <t xml:space="preserve">mars </t>
  </si>
  <si>
    <t xml:space="preserve">févr. </t>
  </si>
  <si>
    <t xml:space="preserve">janv. </t>
  </si>
  <si>
    <t xml:space="preserve">5‐yr/ans min. </t>
  </si>
  <si>
    <t xml:space="preserve">5‐yr/ans max. </t>
  </si>
  <si>
    <t>Avg.</t>
  </si>
  <si>
    <t>Dec/dec.</t>
  </si>
  <si>
    <t xml:space="preserve">Nov/nov. </t>
  </si>
  <si>
    <t xml:space="preserve">Oct/oct. </t>
  </si>
  <si>
    <t xml:space="preserve">Sep/sept. </t>
  </si>
  <si>
    <t xml:space="preserve">Aug/août </t>
  </si>
  <si>
    <t xml:space="preserve">Jul/juil </t>
  </si>
  <si>
    <t xml:space="preserve">Jun/juin </t>
  </si>
  <si>
    <t xml:space="preserve">May/mai </t>
  </si>
  <si>
    <t xml:space="preserve">Apr/avr. </t>
  </si>
  <si>
    <t xml:space="preserve">Mar/mars </t>
  </si>
  <si>
    <t xml:space="preserve">Feb/févr. </t>
  </si>
  <si>
    <t xml:space="preserve">Jan/janv. </t>
  </si>
  <si>
    <t xml:space="preserve">Source: </t>
  </si>
  <si>
    <t>Table: 25-10-0033-01 (formerly CANSIM 129-0003)</t>
  </si>
  <si>
    <t>From 2007 to 2015</t>
  </si>
  <si>
    <t>https://www150.statcan.gc.ca/t1/tbl1/en/tv.action?pid=2510003301</t>
  </si>
  <si>
    <t>From 2016 onwards</t>
  </si>
  <si>
    <t>Table: 25-10-0055-01 (formerly CANSIM 131-0004)</t>
  </si>
  <si>
    <t>https://www150.statcan.gc.ca/t1/tbl1/en/tv.action?pid=2510005501</t>
  </si>
  <si>
    <t>x 1,000 m3</t>
  </si>
  <si>
    <t>Thousand cubic metres / Milliers de mètres cubes</t>
  </si>
  <si>
    <t>Residential sales (11,12) / Ventes résidentielles (11,12)</t>
  </si>
  <si>
    <t>Industrial sales (9,12) / Ventes industrielles (9,12)</t>
  </si>
  <si>
    <t>Commercial sales (10,12) / Ventes commerciales (10,12)</t>
  </si>
  <si>
    <t>Total sales / Ventes totales</t>
  </si>
  <si>
    <t>Total</t>
  </si>
  <si>
    <t>NATURAL GAS SALES   | VENTE DE GAZ NATUREL - CANADA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</si>
</sst>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7" x14ac:knownFonts="1"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name val="Arial"/>
      <family val="2"/>
      <scheme val="minor"/>
    </font>
    <font>
      <sz val="11"/>
      <color theme="1"/>
      <name val="Arial"/>
      <family val="2"/>
      <scheme val="minor"/>
    </font>
    <font>
      <u/>
      <sz val="11"/>
      <color theme="10"/>
      <name val="Arial"/>
      <family val="2"/>
      <scheme val="minor"/>
    </font>
    <font>
      <u/>
      <sz val="11"/>
      <color theme="1"/>
      <name val="Arial"/>
      <family val="2"/>
      <scheme val="minor"/>
    </font>
    <font>
      <b/>
      <sz val="14"/>
      <color theme="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40">
    <xf numFmtId="0" fontId="0" fillId="0" borderId="0" xfId="0"/>
    <xf numFmtId="0" fontId="0" fillId="0" borderId="1" xfId="0" applyBorder="1"/>
    <xf numFmtId="0" fontId="1" fillId="0" borderId="2" xfId="0" applyFont="1" applyBorder="1"/>
    <xf numFmtId="0" fontId="1" fillId="0" borderId="3" xfId="0" applyFont="1" applyBorder="1"/>
    <xf numFmtId="0" fontId="0" fillId="0" borderId="4" xfId="0" applyBorder="1"/>
    <xf numFmtId="0" fontId="0" fillId="0" borderId="6" xfId="0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0" xfId="0" applyFont="1"/>
    <xf numFmtId="0" fontId="0" fillId="0" borderId="0" xfId="0" applyAlignment="1">
      <alignment wrapText="1"/>
    </xf>
    <xf numFmtId="17" fontId="0" fillId="0" borderId="0" xfId="0" applyNumberFormat="1" applyFont="1"/>
    <xf numFmtId="0" fontId="0" fillId="0" borderId="0" xfId="0" applyFont="1"/>
    <xf numFmtId="4" fontId="0" fillId="0" borderId="0" xfId="0" applyNumberFormat="1"/>
    <xf numFmtId="3" fontId="0" fillId="0" borderId="6" xfId="0" applyNumberFormat="1" applyBorder="1"/>
    <xf numFmtId="165" fontId="0" fillId="0" borderId="6" xfId="1" applyNumberFormat="1" applyFont="1" applyBorder="1" applyAlignment="1">
      <alignment horizontal="right"/>
    </xf>
    <xf numFmtId="165" fontId="0" fillId="0" borderId="6" xfId="0" applyNumberFormat="1" applyBorder="1"/>
    <xf numFmtId="165" fontId="0" fillId="0" borderId="5" xfId="1" applyNumberFormat="1" applyFont="1" applyBorder="1"/>
    <xf numFmtId="0" fontId="0" fillId="0" borderId="6" xfId="0" applyBorder="1" applyAlignment="1">
      <alignment wrapText="1"/>
    </xf>
    <xf numFmtId="17" fontId="0" fillId="0" borderId="6" xfId="0" applyNumberFormat="1" applyBorder="1"/>
    <xf numFmtId="17" fontId="0" fillId="0" borderId="6" xfId="0" applyNumberFormat="1" applyFont="1" applyBorder="1"/>
    <xf numFmtId="3" fontId="2" fillId="0" borderId="6" xfId="0" applyNumberFormat="1" applyFont="1" applyBorder="1"/>
    <xf numFmtId="3" fontId="0" fillId="0" borderId="6" xfId="0" applyNumberFormat="1" applyFont="1" applyBorder="1"/>
    <xf numFmtId="0" fontId="0" fillId="0" borderId="6" xfId="0" applyFont="1" applyBorder="1"/>
    <xf numFmtId="165" fontId="0" fillId="0" borderId="6" xfId="1" applyNumberFormat="1" applyFont="1" applyBorder="1"/>
    <xf numFmtId="0" fontId="4" fillId="0" borderId="0" xfId="2"/>
    <xf numFmtId="0" fontId="5" fillId="0" borderId="0" xfId="0" applyFont="1"/>
    <xf numFmtId="0" fontId="0" fillId="0" borderId="6" xfId="0" applyFont="1" applyBorder="1" applyAlignment="1">
      <alignment wrapText="1"/>
    </xf>
    <xf numFmtId="0" fontId="1" fillId="0" borderId="11" xfId="0" applyFont="1" applyBorder="1"/>
    <xf numFmtId="3" fontId="0" fillId="0" borderId="12" xfId="0" applyNumberFormat="1" applyBorder="1"/>
    <xf numFmtId="165" fontId="0" fillId="0" borderId="12" xfId="0" applyNumberFormat="1" applyBorder="1"/>
    <xf numFmtId="0" fontId="6" fillId="0" borderId="0" xfId="0" applyFont="1"/>
    <xf numFmtId="0" fontId="1" fillId="0" borderId="14" xfId="0" applyFont="1" applyBorder="1"/>
    <xf numFmtId="0" fontId="1" fillId="0" borderId="15" xfId="0" applyFont="1" applyBorder="1"/>
    <xf numFmtId="3" fontId="0" fillId="0" borderId="13" xfId="0" applyNumberFormat="1" applyFont="1" applyBorder="1"/>
    <xf numFmtId="0" fontId="0" fillId="0" borderId="13" xfId="0" applyFont="1" applyBorder="1"/>
    <xf numFmtId="0" fontId="0" fillId="0" borderId="14" xfId="0" applyFont="1" applyBorder="1"/>
    <xf numFmtId="3" fontId="0" fillId="0" borderId="0" xfId="0" applyNumberFormat="1"/>
    <xf numFmtId="17" fontId="0" fillId="0" borderId="0" xfId="0" applyNumberFormat="1"/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CA" b="1">
                <a:solidFill>
                  <a:schemeClr val="tx1"/>
                </a:solidFill>
              </a:rPr>
              <a:t>SALE OF NATURAL GAS - CANADA</a:t>
            </a:r>
          </a:p>
          <a:p>
            <a:pPr>
              <a:defRPr b="1">
                <a:solidFill>
                  <a:schemeClr val="tx1"/>
                </a:solidFill>
              </a:defRPr>
            </a:pPr>
            <a:r>
              <a:rPr lang="en-CA" b="1">
                <a:solidFill>
                  <a:schemeClr val="tx1"/>
                </a:solidFill>
              </a:rPr>
              <a:t>(THOUSDANDS OF CUBIC METRE) </a:t>
            </a:r>
            <a:r>
              <a:rPr lang="en-US" sz="1400" b="1" i="0" u="none" strike="noStrike" cap="small" baseline="0">
                <a:effectLst/>
              </a:rPr>
              <a:t>| VENTE DE GAZ NATUREL — CANADA (EN MILLIERS DE MÈTRE CUBE)</a:t>
            </a:r>
            <a:endParaRPr lang="en-CA" b="1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'[2]Natural Gas Sales by Customer'!$A$18</c:f>
              <c:strCache>
                <c:ptCount val="1"/>
                <c:pt idx="0">
                  <c:v>Industrial | Industriel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9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'Monthly Natural Gas Sales'!$FI$12:$FT$12</c:f>
              <c:numCache>
                <c:formatCode>mmm\-yy</c:formatCode>
                <c:ptCount val="12"/>
                <c:pt idx="0">
                  <c:v>44013</c:v>
                </c:pt>
                <c:pt idx="1">
                  <c:v>44044</c:v>
                </c:pt>
                <c:pt idx="2">
                  <c:v>44075</c:v>
                </c:pt>
                <c:pt idx="3">
                  <c:v>44105</c:v>
                </c:pt>
                <c:pt idx="4">
                  <c:v>44136</c:v>
                </c:pt>
                <c:pt idx="5">
                  <c:v>44166</c:v>
                </c:pt>
                <c:pt idx="6">
                  <c:v>44197</c:v>
                </c:pt>
                <c:pt idx="7">
                  <c:v>44228</c:v>
                </c:pt>
                <c:pt idx="8">
                  <c:v>44256</c:v>
                </c:pt>
                <c:pt idx="9">
                  <c:v>44287</c:v>
                </c:pt>
                <c:pt idx="10">
                  <c:v>44317</c:v>
                </c:pt>
                <c:pt idx="11">
                  <c:v>44348</c:v>
                </c:pt>
              </c:numCache>
            </c:numRef>
          </c:cat>
          <c:val>
            <c:numRef>
              <c:f>'Monthly Natural Gas Sales'!$FI$14:$FT$14</c:f>
              <c:numCache>
                <c:formatCode>#,##0</c:formatCode>
                <c:ptCount val="12"/>
                <c:pt idx="0">
                  <c:v>6294219.2000000002</c:v>
                </c:pt>
                <c:pt idx="1">
                  <c:v>5895654.9000000004</c:v>
                </c:pt>
                <c:pt idx="2">
                  <c:v>5877145.0999999996</c:v>
                </c:pt>
                <c:pt idx="3">
                  <c:v>6603955.5</c:v>
                </c:pt>
                <c:pt idx="4">
                  <c:v>6639079.2999999998</c:v>
                </c:pt>
                <c:pt idx="5">
                  <c:v>6639079.2999999998</c:v>
                </c:pt>
                <c:pt idx="6">
                  <c:v>7327269.9000000004</c:v>
                </c:pt>
                <c:pt idx="7">
                  <c:v>7415854</c:v>
                </c:pt>
                <c:pt idx="8">
                  <c:v>7109392</c:v>
                </c:pt>
                <c:pt idx="9">
                  <c:v>6110329</c:v>
                </c:pt>
                <c:pt idx="10">
                  <c:v>6230921</c:v>
                </c:pt>
                <c:pt idx="11">
                  <c:v>6477590.7999999998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4B6-4A38-9909-215D20F81849}"/>
            </c:ext>
          </c:extLst>
        </c:ser>
        <c:ser>
          <c:idx val="1"/>
          <c:order val="1"/>
          <c:tx>
            <c:strRef>
              <c:f>'[2]Natural Gas Sales by Customer'!$A$19</c:f>
              <c:strCache>
                <c:ptCount val="1"/>
                <c:pt idx="0">
                  <c:v>Commercial | Commercial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9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'Monthly Natural Gas Sales'!$FI$12:$FT$12</c:f>
              <c:numCache>
                <c:formatCode>mmm\-yy</c:formatCode>
                <c:ptCount val="12"/>
                <c:pt idx="0">
                  <c:v>44013</c:v>
                </c:pt>
                <c:pt idx="1">
                  <c:v>44044</c:v>
                </c:pt>
                <c:pt idx="2">
                  <c:v>44075</c:v>
                </c:pt>
                <c:pt idx="3">
                  <c:v>44105</c:v>
                </c:pt>
                <c:pt idx="4">
                  <c:v>44136</c:v>
                </c:pt>
                <c:pt idx="5">
                  <c:v>44166</c:v>
                </c:pt>
                <c:pt idx="6">
                  <c:v>44197</c:v>
                </c:pt>
                <c:pt idx="7">
                  <c:v>44228</c:v>
                </c:pt>
                <c:pt idx="8">
                  <c:v>44256</c:v>
                </c:pt>
                <c:pt idx="9">
                  <c:v>44287</c:v>
                </c:pt>
                <c:pt idx="10">
                  <c:v>44317</c:v>
                </c:pt>
                <c:pt idx="11">
                  <c:v>44348</c:v>
                </c:pt>
              </c:numCache>
            </c:numRef>
          </c:cat>
          <c:val>
            <c:numRef>
              <c:f>'Monthly Natural Gas Sales'!$FI$15:$FT$15</c:f>
              <c:numCache>
                <c:formatCode>#,##0</c:formatCode>
                <c:ptCount val="12"/>
                <c:pt idx="0">
                  <c:v>428191</c:v>
                </c:pt>
                <c:pt idx="1">
                  <c:v>411957</c:v>
                </c:pt>
                <c:pt idx="2">
                  <c:v>523627</c:v>
                </c:pt>
                <c:pt idx="3">
                  <c:v>1103953</c:v>
                </c:pt>
                <c:pt idx="4">
                  <c:v>1604597</c:v>
                </c:pt>
                <c:pt idx="5">
                  <c:v>1604597</c:v>
                </c:pt>
                <c:pt idx="6">
                  <c:v>2135603</c:v>
                </c:pt>
                <c:pt idx="7">
                  <c:v>2523341</c:v>
                </c:pt>
                <c:pt idx="8">
                  <c:v>1918182</c:v>
                </c:pt>
                <c:pt idx="9">
                  <c:v>1410865</c:v>
                </c:pt>
                <c:pt idx="10">
                  <c:v>957385</c:v>
                </c:pt>
                <c:pt idx="11">
                  <c:v>584620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4B6-4A38-9909-215D20F81849}"/>
            </c:ext>
          </c:extLst>
        </c:ser>
        <c:ser>
          <c:idx val="2"/>
          <c:order val="2"/>
          <c:tx>
            <c:strRef>
              <c:f>'[2]Natural Gas Sales by Customer'!$A$17</c:f>
              <c:strCache>
                <c:ptCount val="1"/>
                <c:pt idx="0">
                  <c:v>Residential | Résidentiel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diamond"/>
            <c:size val="9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'Monthly Natural Gas Sales'!$FI$12:$FT$12</c:f>
              <c:numCache>
                <c:formatCode>mmm\-yy</c:formatCode>
                <c:ptCount val="12"/>
                <c:pt idx="0">
                  <c:v>44013</c:v>
                </c:pt>
                <c:pt idx="1">
                  <c:v>44044</c:v>
                </c:pt>
                <c:pt idx="2">
                  <c:v>44075</c:v>
                </c:pt>
                <c:pt idx="3">
                  <c:v>44105</c:v>
                </c:pt>
                <c:pt idx="4">
                  <c:v>44136</c:v>
                </c:pt>
                <c:pt idx="5">
                  <c:v>44166</c:v>
                </c:pt>
                <c:pt idx="6">
                  <c:v>44197</c:v>
                </c:pt>
                <c:pt idx="7">
                  <c:v>44228</c:v>
                </c:pt>
                <c:pt idx="8">
                  <c:v>44256</c:v>
                </c:pt>
                <c:pt idx="9">
                  <c:v>44287</c:v>
                </c:pt>
                <c:pt idx="10">
                  <c:v>44317</c:v>
                </c:pt>
                <c:pt idx="11">
                  <c:v>44348</c:v>
                </c:pt>
              </c:numCache>
            </c:numRef>
          </c:cat>
          <c:val>
            <c:numRef>
              <c:f>'Monthly Natural Gas Sales'!$FI$13:$FT$13</c:f>
              <c:numCache>
                <c:formatCode>#,##0</c:formatCode>
                <c:ptCount val="12"/>
                <c:pt idx="0">
                  <c:v>416827</c:v>
                </c:pt>
                <c:pt idx="1">
                  <c:v>354802</c:v>
                </c:pt>
                <c:pt idx="2">
                  <c:v>515523</c:v>
                </c:pt>
                <c:pt idx="3">
                  <c:v>1097562</c:v>
                </c:pt>
                <c:pt idx="4">
                  <c:v>1652134</c:v>
                </c:pt>
                <c:pt idx="5">
                  <c:v>1652134</c:v>
                </c:pt>
                <c:pt idx="6">
                  <c:v>2259217</c:v>
                </c:pt>
                <c:pt idx="7">
                  <c:v>2606462</c:v>
                </c:pt>
                <c:pt idx="8">
                  <c:v>1982578</c:v>
                </c:pt>
                <c:pt idx="9">
                  <c:v>1379274</c:v>
                </c:pt>
                <c:pt idx="10">
                  <c:v>882048</c:v>
                </c:pt>
                <c:pt idx="11">
                  <c:v>535525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4B6-4A38-9909-215D20F818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8861056"/>
        <c:axId val="248863360"/>
      </c:lineChart>
      <c:dateAx>
        <c:axId val="2488610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95000"/>
                        <a:lumOff val="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>
                    <a:solidFill>
                      <a:schemeClr val="tx1">
                        <a:lumMod val="95000"/>
                        <a:lumOff val="5000"/>
                      </a:schemeClr>
                    </a:solidFill>
                  </a:rPr>
                  <a:t>Source: </a:t>
                </a:r>
                <a:r>
                  <a:rPr lang="en-US" sz="1100" b="0" i="0" u="none" strike="noStrike" baseline="0">
                    <a:solidFill>
                      <a:schemeClr val="tx1">
                        <a:lumMod val="95000"/>
                        <a:lumOff val="5000"/>
                      </a:schemeClr>
                    </a:solidFill>
                  </a:rPr>
                  <a:t>Statistics Canada 25‐10‐0055-01| Source : Statistique Canada </a:t>
                </a:r>
                <a:r>
                  <a:rPr lang="en-US" sz="1100" b="0" i="0" u="none" strike="noStrike" baseline="0">
                    <a:effectLst/>
                  </a:rPr>
                  <a:t>25‐10‐0055-01 </a:t>
                </a:r>
                <a:r>
                  <a:rPr lang="en-US" sz="1100" b="0" i="0" u="none" strike="noStrike" baseline="0">
                    <a:solidFill>
                      <a:schemeClr val="tx1">
                        <a:lumMod val="95000"/>
                        <a:lumOff val="5000"/>
                      </a:schemeClr>
                    </a:solidFill>
                  </a:rPr>
                  <a:t> </a:t>
                </a:r>
                <a:endParaRPr lang="en-US" sz="1100">
                  <a:solidFill>
                    <a:schemeClr val="tx1">
                      <a:lumMod val="95000"/>
                      <a:lumOff val="5000"/>
                    </a:schemeClr>
                  </a:solidFill>
                </a:endParaRPr>
              </a:p>
            </c:rich>
          </c:tx>
          <c:layout>
            <c:manualLayout>
              <c:xMode val="edge"/>
              <c:yMode val="edge"/>
              <c:x val="1.2048192771084338E-2"/>
              <c:y val="0.9401756075454595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95000"/>
                      <a:lumOff val="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8863360"/>
        <c:crosses val="autoZero"/>
        <c:auto val="1"/>
        <c:lblOffset val="100"/>
        <c:baseTimeUnit val="months"/>
      </c:dateAx>
      <c:valAx>
        <c:axId val="248863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8861056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31484157139419139"/>
          <c:y val="0.88028541565047735"/>
          <c:w val="0.56091303844372398"/>
          <c:h val="6.338072529666187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baseline="0">
          <a:solidFill>
            <a:srgbClr val="595959"/>
          </a:solidFill>
        </a:defRPr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CA" b="1">
                <a:solidFill>
                  <a:schemeClr val="tx1"/>
                </a:solidFill>
              </a:rPr>
              <a:t>SALE OF NATURAL GAS - CANADA</a:t>
            </a:r>
          </a:p>
          <a:p>
            <a:pPr>
              <a:defRPr b="1">
                <a:solidFill>
                  <a:schemeClr val="tx1"/>
                </a:solidFill>
              </a:defRPr>
            </a:pPr>
            <a:r>
              <a:rPr lang="en-CA" b="1">
                <a:solidFill>
                  <a:schemeClr val="tx1"/>
                </a:solidFill>
              </a:rPr>
              <a:t>(THOUSDANDS OF CUBIC METRE) </a:t>
            </a:r>
            <a:r>
              <a:rPr lang="en-US" sz="1400" b="1" i="0" u="none" strike="noStrike" cap="small" baseline="0">
                <a:effectLst/>
              </a:rPr>
              <a:t>| VENTE DE GAZ NATUREL — CANADA (EN MILLIERS DE MÈTRE CUBE)</a:t>
            </a:r>
            <a:endParaRPr lang="en-CA" b="1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'[2]Natural Gas Sales by Customer'!$A$18</c:f>
              <c:strCache>
                <c:ptCount val="1"/>
                <c:pt idx="0">
                  <c:v>Industrial | Industriel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9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'Monthly Natural Gas Sales v2'!$FF$12:$FQ$12</c:f>
              <c:numCache>
                <c:formatCode>mmm\-yy</c:formatCode>
                <c:ptCount val="12"/>
                <c:pt idx="0">
                  <c:v>43922</c:v>
                </c:pt>
                <c:pt idx="1">
                  <c:v>43952</c:v>
                </c:pt>
                <c:pt idx="2">
                  <c:v>43983</c:v>
                </c:pt>
                <c:pt idx="3">
                  <c:v>44013</c:v>
                </c:pt>
                <c:pt idx="4">
                  <c:v>44044</c:v>
                </c:pt>
                <c:pt idx="5">
                  <c:v>44075</c:v>
                </c:pt>
                <c:pt idx="6">
                  <c:v>44105</c:v>
                </c:pt>
                <c:pt idx="7">
                  <c:v>44136</c:v>
                </c:pt>
                <c:pt idx="8">
                  <c:v>44166</c:v>
                </c:pt>
                <c:pt idx="9">
                  <c:v>44197</c:v>
                </c:pt>
                <c:pt idx="10">
                  <c:v>44228</c:v>
                </c:pt>
                <c:pt idx="11">
                  <c:v>44256</c:v>
                </c:pt>
              </c:numCache>
            </c:numRef>
          </c:cat>
          <c:val>
            <c:numRef>
              <c:f>'Monthly Natural Gas Sales v2'!$FF$14:$FQ$14</c:f>
              <c:numCache>
                <c:formatCode>#,##0</c:formatCode>
                <c:ptCount val="12"/>
                <c:pt idx="0">
                  <c:v>6138437</c:v>
                </c:pt>
                <c:pt idx="1">
                  <c:v>5945949.7999999998</c:v>
                </c:pt>
                <c:pt idx="2">
                  <c:v>5948331.2000000002</c:v>
                </c:pt>
                <c:pt idx="3">
                  <c:v>6294219.2000000002</c:v>
                </c:pt>
                <c:pt idx="4">
                  <c:v>5895654.9000000004</c:v>
                </c:pt>
                <c:pt idx="5">
                  <c:v>5877145.0999999996</c:v>
                </c:pt>
                <c:pt idx="6">
                  <c:v>6603955.5</c:v>
                </c:pt>
                <c:pt idx="7">
                  <c:v>6639079.2999999998</c:v>
                </c:pt>
                <c:pt idx="8">
                  <c:v>6639079.2999999998</c:v>
                </c:pt>
                <c:pt idx="9">
                  <c:v>7327269.9000000004</c:v>
                </c:pt>
                <c:pt idx="10">
                  <c:v>7415854</c:v>
                </c:pt>
                <c:pt idx="11">
                  <c:v>7109392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776-4992-92AC-0D3A09B0047F}"/>
            </c:ext>
          </c:extLst>
        </c:ser>
        <c:ser>
          <c:idx val="1"/>
          <c:order val="1"/>
          <c:tx>
            <c:strRef>
              <c:f>'[2]Natural Gas Sales by Customer'!$A$19</c:f>
              <c:strCache>
                <c:ptCount val="1"/>
                <c:pt idx="0">
                  <c:v>Commercial | Commercial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9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'Monthly Natural Gas Sales v2'!$FF$12:$FQ$12</c:f>
              <c:numCache>
                <c:formatCode>mmm\-yy</c:formatCode>
                <c:ptCount val="12"/>
                <c:pt idx="0">
                  <c:v>43922</c:v>
                </c:pt>
                <c:pt idx="1">
                  <c:v>43952</c:v>
                </c:pt>
                <c:pt idx="2">
                  <c:v>43983</c:v>
                </c:pt>
                <c:pt idx="3">
                  <c:v>44013</c:v>
                </c:pt>
                <c:pt idx="4">
                  <c:v>44044</c:v>
                </c:pt>
                <c:pt idx="5">
                  <c:v>44075</c:v>
                </c:pt>
                <c:pt idx="6">
                  <c:v>44105</c:v>
                </c:pt>
                <c:pt idx="7">
                  <c:v>44136</c:v>
                </c:pt>
                <c:pt idx="8">
                  <c:v>44166</c:v>
                </c:pt>
                <c:pt idx="9">
                  <c:v>44197</c:v>
                </c:pt>
                <c:pt idx="10">
                  <c:v>44228</c:v>
                </c:pt>
                <c:pt idx="11">
                  <c:v>44256</c:v>
                </c:pt>
              </c:numCache>
            </c:numRef>
          </c:cat>
          <c:val>
            <c:numRef>
              <c:f>'Monthly Natural Gas Sales v2'!$FF$15:$FQ$15</c:f>
              <c:numCache>
                <c:formatCode>#,##0</c:formatCode>
                <c:ptCount val="12"/>
                <c:pt idx="0">
                  <c:v>1577249</c:v>
                </c:pt>
                <c:pt idx="1">
                  <c:v>910937</c:v>
                </c:pt>
                <c:pt idx="2">
                  <c:v>532037</c:v>
                </c:pt>
                <c:pt idx="3">
                  <c:v>428191</c:v>
                </c:pt>
                <c:pt idx="4">
                  <c:v>411957</c:v>
                </c:pt>
                <c:pt idx="5">
                  <c:v>523627</c:v>
                </c:pt>
                <c:pt idx="6">
                  <c:v>1103953</c:v>
                </c:pt>
                <c:pt idx="7">
                  <c:v>1604597</c:v>
                </c:pt>
                <c:pt idx="8">
                  <c:v>1604597</c:v>
                </c:pt>
                <c:pt idx="9">
                  <c:v>2135603</c:v>
                </c:pt>
                <c:pt idx="10">
                  <c:v>2523341</c:v>
                </c:pt>
                <c:pt idx="11">
                  <c:v>1918182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776-4992-92AC-0D3A09B0047F}"/>
            </c:ext>
          </c:extLst>
        </c:ser>
        <c:ser>
          <c:idx val="2"/>
          <c:order val="2"/>
          <c:tx>
            <c:strRef>
              <c:f>'[2]Natural Gas Sales by Customer'!$A$17</c:f>
              <c:strCache>
                <c:ptCount val="1"/>
                <c:pt idx="0">
                  <c:v>Residential | Résidentiel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diamond"/>
            <c:size val="9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'Monthly Natural Gas Sales v2'!$FF$12:$FQ$12</c:f>
              <c:numCache>
                <c:formatCode>mmm\-yy</c:formatCode>
                <c:ptCount val="12"/>
                <c:pt idx="0">
                  <c:v>43922</c:v>
                </c:pt>
                <c:pt idx="1">
                  <c:v>43952</c:v>
                </c:pt>
                <c:pt idx="2">
                  <c:v>43983</c:v>
                </c:pt>
                <c:pt idx="3">
                  <c:v>44013</c:v>
                </c:pt>
                <c:pt idx="4">
                  <c:v>44044</c:v>
                </c:pt>
                <c:pt idx="5">
                  <c:v>44075</c:v>
                </c:pt>
                <c:pt idx="6">
                  <c:v>44105</c:v>
                </c:pt>
                <c:pt idx="7">
                  <c:v>44136</c:v>
                </c:pt>
                <c:pt idx="8">
                  <c:v>44166</c:v>
                </c:pt>
                <c:pt idx="9">
                  <c:v>44197</c:v>
                </c:pt>
                <c:pt idx="10">
                  <c:v>44228</c:v>
                </c:pt>
                <c:pt idx="11">
                  <c:v>44256</c:v>
                </c:pt>
              </c:numCache>
            </c:numRef>
          </c:cat>
          <c:val>
            <c:numRef>
              <c:f>'Monthly Natural Gas Sales v2'!$FF$13:$FQ$13</c:f>
              <c:numCache>
                <c:formatCode>#,##0</c:formatCode>
                <c:ptCount val="12"/>
                <c:pt idx="0">
                  <c:v>1635211</c:v>
                </c:pt>
                <c:pt idx="1">
                  <c:v>926900</c:v>
                </c:pt>
                <c:pt idx="2">
                  <c:v>550927</c:v>
                </c:pt>
                <c:pt idx="3">
                  <c:v>416827</c:v>
                </c:pt>
                <c:pt idx="4">
                  <c:v>354802</c:v>
                </c:pt>
                <c:pt idx="5">
                  <c:v>515523</c:v>
                </c:pt>
                <c:pt idx="6">
                  <c:v>1097562</c:v>
                </c:pt>
                <c:pt idx="7">
                  <c:v>1652134</c:v>
                </c:pt>
                <c:pt idx="8">
                  <c:v>1652134</c:v>
                </c:pt>
                <c:pt idx="9">
                  <c:v>2259217</c:v>
                </c:pt>
                <c:pt idx="10">
                  <c:v>2606462</c:v>
                </c:pt>
                <c:pt idx="11">
                  <c:v>1982578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776-4992-92AC-0D3A09B004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8861056"/>
        <c:axId val="248863360"/>
      </c:lineChart>
      <c:dateAx>
        <c:axId val="2488610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95000"/>
                        <a:lumOff val="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>
                    <a:solidFill>
                      <a:schemeClr val="tx1">
                        <a:lumMod val="95000"/>
                        <a:lumOff val="5000"/>
                      </a:schemeClr>
                    </a:solidFill>
                  </a:rPr>
                  <a:t>Source: </a:t>
                </a:r>
                <a:r>
                  <a:rPr lang="en-US" sz="1100" b="0" i="0" u="none" strike="noStrike" baseline="0">
                    <a:solidFill>
                      <a:schemeClr val="tx1">
                        <a:lumMod val="95000"/>
                        <a:lumOff val="5000"/>
                      </a:schemeClr>
                    </a:solidFill>
                  </a:rPr>
                  <a:t>Statistics Canada 25‐10‐0055-01| Source : Statistique Canada </a:t>
                </a:r>
                <a:r>
                  <a:rPr lang="en-US" sz="1100" b="0" i="0" u="none" strike="noStrike" baseline="0">
                    <a:effectLst/>
                  </a:rPr>
                  <a:t>25‐10‐0055-01 </a:t>
                </a:r>
                <a:r>
                  <a:rPr lang="en-US" sz="1100" b="0" i="0" u="none" strike="noStrike" baseline="0">
                    <a:solidFill>
                      <a:schemeClr val="tx1">
                        <a:lumMod val="95000"/>
                        <a:lumOff val="5000"/>
                      </a:schemeClr>
                    </a:solidFill>
                  </a:rPr>
                  <a:t> </a:t>
                </a:r>
                <a:endParaRPr lang="en-US" sz="1100">
                  <a:solidFill>
                    <a:schemeClr val="tx1">
                      <a:lumMod val="95000"/>
                      <a:lumOff val="5000"/>
                    </a:schemeClr>
                  </a:solidFill>
                </a:endParaRPr>
              </a:p>
            </c:rich>
          </c:tx>
          <c:layout>
            <c:manualLayout>
              <c:xMode val="edge"/>
              <c:yMode val="edge"/>
              <c:x val="1.2048192771084338E-2"/>
              <c:y val="0.9401756075454595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95000"/>
                      <a:lumOff val="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8863360"/>
        <c:crosses val="autoZero"/>
        <c:auto val="1"/>
        <c:lblOffset val="100"/>
        <c:baseTimeUnit val="months"/>
      </c:dateAx>
      <c:valAx>
        <c:axId val="248863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8861056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31484157139419139"/>
          <c:y val="0.88028541565047735"/>
          <c:w val="0.56091303844372398"/>
          <c:h val="6.338072529666187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baseline="0">
          <a:solidFill>
            <a:srgbClr val="595959"/>
          </a:solidFill>
        </a:defRPr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1143000</xdr:colOff>
      <xdr:row>45</xdr:row>
      <xdr:rowOff>142875</xdr:rowOff>
    </xdr:from>
    <xdr:to>
      <xdr:col>13</xdr:col>
      <xdr:colOff>379097</xdr:colOff>
      <xdr:row>74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D0C0808-B61A-42A8-B346-A39225FFB7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31750</xdr:colOff>
      <xdr:row>0</xdr:row>
      <xdr:rowOff>25400</xdr:rowOff>
    </xdr:from>
    <xdr:ext cx="6336664" cy="1600194"/>
    <xdr:pic>
      <xdr:nvPicPr>
        <xdr:cNvPr id="3" name="Picture 2">
          <a:extLst>
            <a:ext uri="{FF2B5EF4-FFF2-40B4-BE49-F238E27FC236}">
              <a16:creationId xmlns:a16="http://schemas.microsoft.com/office/drawing/2014/main" id="{5E25E69E-C11C-47E8-B0F9-B81543853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" y="25400"/>
          <a:ext cx="6336664" cy="1600194"/>
        </a:xfrm>
        <a:prstGeom prst="rect">
          <a:avLst/>
        </a:prstGeom>
        <a:noFill/>
        <a:ln>
          <a:solidFill>
            <a:schemeClr val="tx1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3267075</xdr:colOff>
      <xdr:row>46</xdr:row>
      <xdr:rowOff>121920</xdr:rowOff>
    </xdr:from>
    <xdr:to>
      <xdr:col>11</xdr:col>
      <xdr:colOff>93347</xdr:colOff>
      <xdr:row>74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7E10447-844A-4779-AA71-2FFAC59E60E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31750</xdr:colOff>
      <xdr:row>0</xdr:row>
      <xdr:rowOff>25400</xdr:rowOff>
    </xdr:from>
    <xdr:ext cx="6336664" cy="1600194"/>
    <xdr:pic>
      <xdr:nvPicPr>
        <xdr:cNvPr id="3" name="Picture 2">
          <a:extLst>
            <a:ext uri="{FF2B5EF4-FFF2-40B4-BE49-F238E27FC236}">
              <a16:creationId xmlns:a16="http://schemas.microsoft.com/office/drawing/2014/main" id="{D78202B1-55DF-4076-851E-ADDE2FF23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" y="25400"/>
          <a:ext cx="6336664" cy="1600194"/>
        </a:xfrm>
        <a:prstGeom prst="rect">
          <a:avLst/>
        </a:prstGeom>
        <a:noFill/>
        <a:ln>
          <a:solidFill>
            <a:schemeClr val="tx1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conomic%20Policy%20&amp;%20Regulation/2021/CGA%20Economic%20Information%20Database/Prices-Costs-Sales-Spending_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sarfraz\Desktop\GHG%20Emissions\CGA\Bilingual%20Data\Natural%20Gas%20Sales%20by%20Customer%20(Canada)%20-%20Vente%20de%20gaz%20naturel%20(Canada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ld raw sales data 1980-2015"/>
      <sheetName val="combined monthly sales"/>
      <sheetName val="NGas Sales - LDC"/>
      <sheetName val="NGas Sales - Industrial"/>
      <sheetName val="Statcan-Ngas Customers"/>
      <sheetName val="Costs-NGSales-Customers "/>
      <sheetName val="CGA Active Customers"/>
      <sheetName val="Electricity Prices"/>
      <sheetName val="Electricity Cost - Implied"/>
      <sheetName val="CPI"/>
      <sheetName val="Energy Cost ($GJ)"/>
      <sheetName val="Energy Cost ($kWh)"/>
      <sheetName val="Propane Prices"/>
      <sheetName val="Res Heating Cost Model - Can"/>
      <sheetName val="Res Heating Cost Model - NS"/>
      <sheetName val="Res Heating Cost Model - NB"/>
      <sheetName val="Res Heating Cost Model - Que"/>
      <sheetName val="Res Heating Cost Model - Ont"/>
      <sheetName val="Res Heating Cost Model - MB"/>
      <sheetName val="Res Heating Cost Model - SK"/>
      <sheetName val="Res Heating Cost Model - AB"/>
      <sheetName val="Res Heating Cost Model - BC"/>
    </sheetNames>
    <sheetDataSet>
      <sheetData sheetId="0"/>
      <sheetData sheetId="1"/>
      <sheetData sheetId="2">
        <row r="7">
          <cell r="BN7">
            <v>1687699</v>
          </cell>
          <cell r="BO7">
            <v>1293952</v>
          </cell>
        </row>
        <row r="8">
          <cell r="BN8">
            <v>1918182</v>
          </cell>
          <cell r="BO8">
            <v>1410865</v>
          </cell>
        </row>
        <row r="9">
          <cell r="BN9">
            <v>1982578</v>
          </cell>
          <cell r="BO9">
            <v>1379274</v>
          </cell>
        </row>
      </sheetData>
      <sheetData sheetId="3">
        <row r="5">
          <cell r="BM5">
            <v>5183350</v>
          </cell>
          <cell r="BN5">
            <v>5421693</v>
          </cell>
          <cell r="BO5">
            <v>4816377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G deliveries"/>
      <sheetName val="Sheet1"/>
      <sheetName val="Natural Gas Sales by Customer"/>
    </sheetNames>
    <sheetDataSet>
      <sheetData sheetId="0"/>
      <sheetData sheetId="1"/>
      <sheetData sheetId="2">
        <row r="17">
          <cell r="A17" t="str">
            <v>Residential | Résidentiel</v>
          </cell>
        </row>
        <row r="18">
          <cell r="A18" t="str">
            <v>Industrial | Industriel</v>
          </cell>
        </row>
        <row r="19">
          <cell r="A19" t="str">
            <v>Commercial | Commercial</v>
          </cell>
        </row>
      </sheetData>
    </sheetDataSet>
  </externalBook>
</externalLink>
</file>

<file path=xl/theme/theme1.xml><?xml version="1.0" encoding="utf-8"?>
<a:theme xmlns:a="http://schemas.openxmlformats.org/drawingml/2006/main" name="CGA">
  <a:themeElements>
    <a:clrScheme name="CGA">
      <a:dk1>
        <a:srgbClr val="00324D"/>
      </a:dk1>
      <a:lt1>
        <a:srgbClr val="FFFFFF"/>
      </a:lt1>
      <a:dk2>
        <a:srgbClr val="005C89"/>
      </a:dk2>
      <a:lt2>
        <a:srgbClr val="6ECCE4"/>
      </a:lt2>
      <a:accent1>
        <a:srgbClr val="007DC5"/>
      </a:accent1>
      <a:accent2>
        <a:srgbClr val="00324D"/>
      </a:accent2>
      <a:accent3>
        <a:srgbClr val="FBBD5B"/>
      </a:accent3>
      <a:accent4>
        <a:srgbClr val="8CC540"/>
      </a:accent4>
      <a:accent5>
        <a:srgbClr val="A5A5A5"/>
      </a:accent5>
      <a:accent6>
        <a:srgbClr val="005C89"/>
      </a:accent6>
      <a:hlink>
        <a:srgbClr val="007DC5"/>
      </a:hlink>
      <a:folHlink>
        <a:srgbClr val="007DC5"/>
      </a:folHlink>
    </a:clrScheme>
    <a:fontScheme name="CGA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150.statcan.gc.ca/t1/tbl1/en/tv.action?pid=2510005501" TargetMode="External"/><Relationship Id="rId1" Type="http://schemas.openxmlformats.org/officeDocument/2006/relationships/hyperlink" Target="https://www150.statcan.gc.ca/t1/tbl1/en/tv.action?pid=2510003301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150.statcan.gc.ca/t1/tbl1/en/tv.action?pid=2510005501" TargetMode="External"/><Relationship Id="rId1" Type="http://schemas.openxmlformats.org/officeDocument/2006/relationships/hyperlink" Target="https://www150.statcan.gc.ca/t1/tbl1/en/tv.action?pid=2510003301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B40FEE-A609-4A16-A3B6-D69BD849DAA5}">
  <dimension ref="B10:FV45"/>
  <sheetViews>
    <sheetView tabSelected="1" topLeftCell="A40" workbookViewId="0">
      <pane xSplit="2" topLeftCell="C1" activePane="topRight" state="frozen"/>
      <selection pane="topRight" activeCell="P71" sqref="P71"/>
    </sheetView>
  </sheetViews>
  <sheetFormatPr defaultRowHeight="13.8" x14ac:dyDescent="0.25"/>
  <cols>
    <col min="2" max="2" width="46.09765625" customWidth="1"/>
    <col min="3" max="3" width="31.3984375" customWidth="1"/>
    <col min="4" max="4" width="11.59765625" bestFit="1" customWidth="1"/>
    <col min="5" max="5" width="12.69921875" customWidth="1"/>
    <col min="6" max="9" width="11.59765625" bestFit="1" customWidth="1"/>
    <col min="10" max="10" width="9.8984375" customWidth="1"/>
    <col min="11" max="13" width="9.19921875" bestFit="1" customWidth="1"/>
    <col min="14" max="14" width="10" customWidth="1"/>
    <col min="15" max="15" width="10.59765625" customWidth="1"/>
    <col min="16" max="16" width="12.5" bestFit="1" customWidth="1"/>
    <col min="17" max="17" width="12.3984375" customWidth="1"/>
    <col min="22" max="22" width="9.59765625" bestFit="1" customWidth="1"/>
    <col min="75" max="75" width="8.8984375" customWidth="1"/>
    <col min="86" max="86" width="9.59765625" customWidth="1"/>
    <col min="87" max="87" width="9.5" customWidth="1"/>
    <col min="88" max="88" width="9.3984375" customWidth="1"/>
    <col min="111" max="111" width="9.09765625" customWidth="1"/>
    <col min="112" max="121" width="8.09765625" bestFit="1" customWidth="1"/>
    <col min="122" max="125" width="8.8984375" bestFit="1" customWidth="1"/>
    <col min="126" max="133" width="8.09765625" bestFit="1" customWidth="1"/>
    <col min="134" max="136" width="8.8984375" bestFit="1" customWidth="1"/>
    <col min="137" max="137" width="10.5" customWidth="1"/>
    <col min="138" max="138" width="10.09765625" customWidth="1"/>
    <col min="139" max="146" width="10.19921875" bestFit="1" customWidth="1"/>
    <col min="147" max="158" width="11.59765625" bestFit="1" customWidth="1"/>
    <col min="159" max="160" width="10.3984375" bestFit="1" customWidth="1"/>
    <col min="161" max="164" width="9.3984375" bestFit="1" customWidth="1"/>
    <col min="165" max="165" width="11.8984375" customWidth="1"/>
    <col min="166" max="167" width="9.3984375" bestFit="1" customWidth="1"/>
    <col min="168" max="168" width="10.19921875" bestFit="1" customWidth="1"/>
    <col min="169" max="169" width="9.8984375" bestFit="1" customWidth="1"/>
    <col min="170" max="172" width="10.09765625" customWidth="1"/>
    <col min="173" max="173" width="10.5" customWidth="1"/>
  </cols>
  <sheetData>
    <row r="10" spans="2:178" ht="17.399999999999999" x14ac:dyDescent="0.3">
      <c r="E10" s="32" t="s">
        <v>41</v>
      </c>
    </row>
    <row r="12" spans="2:178" x14ac:dyDescent="0.25">
      <c r="B12" s="19" t="s">
        <v>35</v>
      </c>
      <c r="C12" s="20">
        <v>39083</v>
      </c>
      <c r="D12" s="20">
        <v>39114</v>
      </c>
      <c r="E12" s="20">
        <v>39142</v>
      </c>
      <c r="F12" s="20">
        <v>39173</v>
      </c>
      <c r="G12" s="20">
        <v>39203</v>
      </c>
      <c r="H12" s="20">
        <v>39234</v>
      </c>
      <c r="I12" s="20">
        <v>39264</v>
      </c>
      <c r="J12" s="20">
        <v>39295</v>
      </c>
      <c r="K12" s="20">
        <v>39326</v>
      </c>
      <c r="L12" s="20">
        <v>39356</v>
      </c>
      <c r="M12" s="20">
        <v>39387</v>
      </c>
      <c r="N12" s="20">
        <v>39417</v>
      </c>
      <c r="O12" s="20">
        <v>39448</v>
      </c>
      <c r="P12" s="20">
        <v>39479</v>
      </c>
      <c r="Q12" s="20">
        <v>39508</v>
      </c>
      <c r="R12" s="20">
        <v>39539</v>
      </c>
      <c r="S12" s="20">
        <v>39569</v>
      </c>
      <c r="T12" s="20">
        <v>39600</v>
      </c>
      <c r="U12" s="20">
        <v>39630</v>
      </c>
      <c r="V12" s="20">
        <v>39661</v>
      </c>
      <c r="W12" s="20">
        <v>39692</v>
      </c>
      <c r="X12" s="20">
        <v>39722</v>
      </c>
      <c r="Y12" s="20">
        <v>39753</v>
      </c>
      <c r="Z12" s="20">
        <v>39783</v>
      </c>
      <c r="AA12" s="20">
        <v>39814</v>
      </c>
      <c r="AB12" s="20">
        <v>39845</v>
      </c>
      <c r="AC12" s="20">
        <v>39873</v>
      </c>
      <c r="AD12" s="20">
        <v>39904</v>
      </c>
      <c r="AE12" s="20">
        <v>39934</v>
      </c>
      <c r="AF12" s="20">
        <v>39965</v>
      </c>
      <c r="AG12" s="20">
        <v>39995</v>
      </c>
      <c r="AH12" s="20">
        <v>40026</v>
      </c>
      <c r="AI12" s="20">
        <v>40057</v>
      </c>
      <c r="AJ12" s="20">
        <v>40087</v>
      </c>
      <c r="AK12" s="20">
        <v>40118</v>
      </c>
      <c r="AL12" s="20">
        <v>40148</v>
      </c>
      <c r="AM12" s="20">
        <v>40179</v>
      </c>
      <c r="AN12" s="20">
        <v>40210</v>
      </c>
      <c r="AO12" s="20">
        <v>40238</v>
      </c>
      <c r="AP12" s="20">
        <v>40269</v>
      </c>
      <c r="AQ12" s="20">
        <v>40299</v>
      </c>
      <c r="AR12" s="20">
        <v>40330</v>
      </c>
      <c r="AS12" s="20">
        <v>40360</v>
      </c>
      <c r="AT12" s="20">
        <v>40391</v>
      </c>
      <c r="AU12" s="20">
        <v>40422</v>
      </c>
      <c r="AV12" s="20">
        <v>40452</v>
      </c>
      <c r="AW12" s="20">
        <v>40483</v>
      </c>
      <c r="AX12" s="20">
        <v>40513</v>
      </c>
      <c r="AY12" s="20">
        <v>40544</v>
      </c>
      <c r="AZ12" s="20">
        <v>40575</v>
      </c>
      <c r="BA12" s="20">
        <v>40603</v>
      </c>
      <c r="BB12" s="20">
        <v>40634</v>
      </c>
      <c r="BC12" s="20">
        <v>40664</v>
      </c>
      <c r="BD12" s="20">
        <v>40695</v>
      </c>
      <c r="BE12" s="20">
        <v>40725</v>
      </c>
      <c r="BF12" s="20">
        <v>40756</v>
      </c>
      <c r="BG12" s="20">
        <v>40787</v>
      </c>
      <c r="BH12" s="20">
        <v>40817</v>
      </c>
      <c r="BI12" s="20">
        <v>40848</v>
      </c>
      <c r="BJ12" s="20">
        <v>40878</v>
      </c>
      <c r="BK12" s="20">
        <v>40909</v>
      </c>
      <c r="BL12" s="20">
        <v>40940</v>
      </c>
      <c r="BM12" s="20">
        <v>40969</v>
      </c>
      <c r="BN12" s="20">
        <v>41000</v>
      </c>
      <c r="BO12" s="20">
        <v>41030</v>
      </c>
      <c r="BP12" s="20">
        <v>41061</v>
      </c>
      <c r="BQ12" s="20">
        <v>41091</v>
      </c>
      <c r="BR12" s="20">
        <v>41122</v>
      </c>
      <c r="BS12" s="20">
        <v>41153</v>
      </c>
      <c r="BT12" s="20">
        <v>41183</v>
      </c>
      <c r="BU12" s="20">
        <v>41214</v>
      </c>
      <c r="BV12" s="20">
        <v>41244</v>
      </c>
      <c r="BW12" s="20">
        <v>41275</v>
      </c>
      <c r="BX12" s="20">
        <v>41306</v>
      </c>
      <c r="BY12" s="20">
        <v>41334</v>
      </c>
      <c r="BZ12" s="20">
        <v>41365</v>
      </c>
      <c r="CA12" s="20">
        <v>41395</v>
      </c>
      <c r="CB12" s="20">
        <v>41426</v>
      </c>
      <c r="CC12" s="20">
        <v>41456</v>
      </c>
      <c r="CD12" s="20">
        <v>41487</v>
      </c>
      <c r="CE12" s="20">
        <v>41518</v>
      </c>
      <c r="CF12" s="20">
        <v>41548</v>
      </c>
      <c r="CG12" s="20">
        <v>41579</v>
      </c>
      <c r="CH12" s="20">
        <v>41609</v>
      </c>
      <c r="CI12" s="20">
        <v>41640</v>
      </c>
      <c r="CJ12" s="20">
        <v>41671</v>
      </c>
      <c r="CK12" s="20">
        <v>41699</v>
      </c>
      <c r="CL12" s="20">
        <v>41730</v>
      </c>
      <c r="CM12" s="20">
        <v>41760</v>
      </c>
      <c r="CN12" s="20">
        <v>41791</v>
      </c>
      <c r="CO12" s="20">
        <v>41821</v>
      </c>
      <c r="CP12" s="20">
        <v>41852</v>
      </c>
      <c r="CQ12" s="20">
        <v>41883</v>
      </c>
      <c r="CR12" s="20">
        <v>41913</v>
      </c>
      <c r="CS12" s="20">
        <v>41944</v>
      </c>
      <c r="CT12" s="20">
        <v>41974</v>
      </c>
      <c r="CU12" s="20">
        <v>42005</v>
      </c>
      <c r="CV12" s="20">
        <v>42036</v>
      </c>
      <c r="CW12" s="20">
        <v>42064</v>
      </c>
      <c r="CX12" s="20">
        <v>42095</v>
      </c>
      <c r="CY12" s="20">
        <v>42125</v>
      </c>
      <c r="CZ12" s="20">
        <v>42156</v>
      </c>
      <c r="DA12" s="20">
        <v>42186</v>
      </c>
      <c r="DB12" s="20">
        <v>42217</v>
      </c>
      <c r="DC12" s="20">
        <v>42248</v>
      </c>
      <c r="DD12" s="20">
        <v>42278</v>
      </c>
      <c r="DE12" s="20">
        <v>42309</v>
      </c>
      <c r="DF12" s="20">
        <v>42339</v>
      </c>
      <c r="DG12" s="20">
        <v>42370</v>
      </c>
      <c r="DH12" s="20">
        <v>42401</v>
      </c>
      <c r="DI12" s="20">
        <v>42430</v>
      </c>
      <c r="DJ12" s="20">
        <v>42461</v>
      </c>
      <c r="DK12" s="20">
        <v>42491</v>
      </c>
      <c r="DL12" s="20">
        <v>42522</v>
      </c>
      <c r="DM12" s="20">
        <v>42552</v>
      </c>
      <c r="DN12" s="20">
        <v>42583</v>
      </c>
      <c r="DO12" s="20">
        <v>42614</v>
      </c>
      <c r="DP12" s="20">
        <v>42644</v>
      </c>
      <c r="DQ12" s="20">
        <v>42675</v>
      </c>
      <c r="DR12" s="20">
        <v>42705</v>
      </c>
      <c r="DS12" s="20">
        <v>42736</v>
      </c>
      <c r="DT12" s="20">
        <v>42767</v>
      </c>
      <c r="DU12" s="20">
        <v>42795</v>
      </c>
      <c r="DV12" s="20">
        <v>42826</v>
      </c>
      <c r="DW12" s="20">
        <v>42856</v>
      </c>
      <c r="DX12" s="20">
        <v>42887</v>
      </c>
      <c r="DY12" s="20">
        <v>42917</v>
      </c>
      <c r="DZ12" s="20">
        <v>42948</v>
      </c>
      <c r="EA12" s="20">
        <v>42979</v>
      </c>
      <c r="EB12" s="20">
        <v>43009</v>
      </c>
      <c r="EC12" s="20">
        <v>43040</v>
      </c>
      <c r="ED12" s="20">
        <v>43070</v>
      </c>
      <c r="EE12" s="20">
        <v>43101</v>
      </c>
      <c r="EF12" s="20">
        <v>43132</v>
      </c>
      <c r="EG12" s="20">
        <v>43160</v>
      </c>
      <c r="EH12" s="20">
        <v>43191</v>
      </c>
      <c r="EI12" s="20">
        <v>43221</v>
      </c>
      <c r="EJ12" s="20">
        <v>43252</v>
      </c>
      <c r="EK12" s="20">
        <v>43282</v>
      </c>
      <c r="EL12" s="20">
        <v>43313</v>
      </c>
      <c r="EM12" s="20">
        <v>43344</v>
      </c>
      <c r="EN12" s="20">
        <v>43374</v>
      </c>
      <c r="EO12" s="20">
        <v>43405</v>
      </c>
      <c r="EP12" s="20">
        <v>43435</v>
      </c>
      <c r="EQ12" s="20">
        <v>43466</v>
      </c>
      <c r="ER12" s="20">
        <v>43497</v>
      </c>
      <c r="ES12" s="20">
        <v>43525</v>
      </c>
      <c r="ET12" s="20">
        <v>43556</v>
      </c>
      <c r="EU12" s="20">
        <v>43586</v>
      </c>
      <c r="EV12" s="20">
        <v>43617</v>
      </c>
      <c r="EW12" s="20">
        <v>43647</v>
      </c>
      <c r="EX12" s="20">
        <v>43678</v>
      </c>
      <c r="EY12" s="20">
        <v>43709</v>
      </c>
      <c r="EZ12" s="20">
        <v>43739</v>
      </c>
      <c r="FA12" s="20">
        <v>43770</v>
      </c>
      <c r="FB12" s="20">
        <v>43800</v>
      </c>
      <c r="FC12" s="20">
        <v>43831</v>
      </c>
      <c r="FD12" s="20">
        <v>43862</v>
      </c>
      <c r="FE12" s="20">
        <v>43891</v>
      </c>
      <c r="FF12" s="20">
        <v>43922</v>
      </c>
      <c r="FG12" s="20">
        <v>43952</v>
      </c>
      <c r="FH12" s="20">
        <v>43983</v>
      </c>
      <c r="FI12" s="20">
        <v>44013</v>
      </c>
      <c r="FJ12" s="20">
        <v>44044</v>
      </c>
      <c r="FK12" s="20">
        <v>44075</v>
      </c>
      <c r="FL12" s="20">
        <v>44105</v>
      </c>
      <c r="FM12" s="20">
        <v>44136</v>
      </c>
      <c r="FN12" s="20">
        <v>44166</v>
      </c>
      <c r="FO12" s="20">
        <v>44197</v>
      </c>
      <c r="FP12" s="20">
        <v>44228</v>
      </c>
      <c r="FQ12" s="20">
        <v>44256</v>
      </c>
      <c r="FR12" s="20">
        <v>44287</v>
      </c>
      <c r="FS12" s="20">
        <v>44317</v>
      </c>
      <c r="FT12" s="20">
        <v>44348</v>
      </c>
      <c r="FU12" s="20">
        <v>44378</v>
      </c>
      <c r="FV12" s="20">
        <v>44409</v>
      </c>
    </row>
    <row r="13" spans="2:178" x14ac:dyDescent="0.25">
      <c r="B13" s="19" t="s">
        <v>36</v>
      </c>
      <c r="C13" s="22">
        <v>2656145</v>
      </c>
      <c r="D13" s="22">
        <v>2832346</v>
      </c>
      <c r="E13" s="22">
        <v>2273494</v>
      </c>
      <c r="F13" s="22">
        <v>1784504</v>
      </c>
      <c r="G13" s="22">
        <v>848500</v>
      </c>
      <c r="H13" s="22">
        <v>491062</v>
      </c>
      <c r="I13" s="22">
        <v>416445</v>
      </c>
      <c r="J13" s="22">
        <v>429915</v>
      </c>
      <c r="K13" s="22">
        <v>525741</v>
      </c>
      <c r="L13" s="22">
        <v>839035</v>
      </c>
      <c r="M13" s="22">
        <v>1709930</v>
      </c>
      <c r="N13" s="22">
        <v>2692326</v>
      </c>
      <c r="O13" s="22">
        <v>2861449</v>
      </c>
      <c r="P13" s="22">
        <v>2628076</v>
      </c>
      <c r="Q13" s="22">
        <v>2459207</v>
      </c>
      <c r="R13" s="22">
        <v>1514222</v>
      </c>
      <c r="S13" s="22">
        <v>854436</v>
      </c>
      <c r="T13" s="22">
        <v>544234</v>
      </c>
      <c r="U13" s="22">
        <v>482109</v>
      </c>
      <c r="V13" s="22">
        <v>440968</v>
      </c>
      <c r="W13" s="22">
        <v>493714</v>
      </c>
      <c r="X13" s="22">
        <v>983277</v>
      </c>
      <c r="Y13" s="22">
        <v>1595141</v>
      </c>
      <c r="Z13" s="22">
        <v>2817785</v>
      </c>
      <c r="AA13" s="22">
        <v>3220617</v>
      </c>
      <c r="AB13" s="22">
        <v>2652124</v>
      </c>
      <c r="AC13" s="22">
        <v>2422161</v>
      </c>
      <c r="AD13" s="22">
        <v>1508746</v>
      </c>
      <c r="AE13" s="22">
        <v>865463</v>
      </c>
      <c r="AF13" s="22">
        <v>508512</v>
      </c>
      <c r="AG13" s="22">
        <v>434279</v>
      </c>
      <c r="AH13" s="22">
        <v>430290</v>
      </c>
      <c r="AI13" s="22">
        <v>482949</v>
      </c>
      <c r="AJ13" s="22">
        <v>1170779</v>
      </c>
      <c r="AK13" s="22">
        <v>1437072</v>
      </c>
      <c r="AL13" s="22">
        <v>2611748</v>
      </c>
      <c r="AM13" s="22">
        <v>2840507</v>
      </c>
      <c r="AN13" s="22">
        <v>2492529</v>
      </c>
      <c r="AO13" s="22">
        <v>1949762</v>
      </c>
      <c r="AP13" s="22">
        <v>1275889</v>
      </c>
      <c r="AQ13" s="22">
        <v>901661</v>
      </c>
      <c r="AR13" s="22">
        <v>527463</v>
      </c>
      <c r="AS13" s="22">
        <v>378987</v>
      </c>
      <c r="AT13" s="22">
        <v>406019</v>
      </c>
      <c r="AU13" s="22">
        <v>567102</v>
      </c>
      <c r="AV13" s="22">
        <v>842050</v>
      </c>
      <c r="AW13" s="22">
        <v>1742114</v>
      </c>
      <c r="AX13" s="22">
        <v>2658896</v>
      </c>
      <c r="AY13" s="22">
        <v>3061179</v>
      </c>
      <c r="AZ13" s="22">
        <v>2809541</v>
      </c>
      <c r="BA13" s="22">
        <v>2457475</v>
      </c>
      <c r="BB13" s="22">
        <v>1599372</v>
      </c>
      <c r="BC13" s="22">
        <v>1037356</v>
      </c>
      <c r="BD13" s="22">
        <v>529817</v>
      </c>
      <c r="BE13" s="22">
        <v>399663</v>
      </c>
      <c r="BF13" s="22">
        <v>379606</v>
      </c>
      <c r="BG13" s="22">
        <v>475285</v>
      </c>
      <c r="BH13" s="22">
        <v>904413</v>
      </c>
      <c r="BI13" s="22">
        <v>1628463</v>
      </c>
      <c r="BJ13" s="22">
        <v>2157963</v>
      </c>
      <c r="BK13" s="22">
        <v>2655671</v>
      </c>
      <c r="BL13" s="22">
        <v>2417699</v>
      </c>
      <c r="BM13" s="22">
        <v>1956548</v>
      </c>
      <c r="BN13" s="22">
        <v>1371920</v>
      </c>
      <c r="BO13" s="22">
        <v>835995</v>
      </c>
      <c r="BP13" s="22">
        <v>515750</v>
      </c>
      <c r="BQ13" s="22">
        <v>379720</v>
      </c>
      <c r="BR13" s="22">
        <v>382135</v>
      </c>
      <c r="BS13" s="22">
        <v>452988</v>
      </c>
      <c r="BT13" s="22">
        <v>1077617</v>
      </c>
      <c r="BU13" s="22">
        <v>1822236</v>
      </c>
      <c r="BV13" s="22">
        <v>2431534</v>
      </c>
      <c r="BW13" s="22">
        <v>2808337</v>
      </c>
      <c r="BX13" s="22">
        <v>2564338</v>
      </c>
      <c r="BY13" s="22">
        <v>2334621</v>
      </c>
      <c r="BZ13" s="22">
        <v>1713283</v>
      </c>
      <c r="CA13" s="22">
        <v>824503</v>
      </c>
      <c r="CB13" s="22">
        <v>540898</v>
      </c>
      <c r="CC13" s="22">
        <v>415495</v>
      </c>
      <c r="CD13" s="22">
        <v>378240</v>
      </c>
      <c r="CE13" s="22">
        <v>487462</v>
      </c>
      <c r="CF13" s="22">
        <v>939553</v>
      </c>
      <c r="CG13" s="22">
        <v>1859168</v>
      </c>
      <c r="CH13" s="22">
        <v>2776642</v>
      </c>
      <c r="CI13" s="22">
        <v>3139278</v>
      </c>
      <c r="CJ13" s="22">
        <v>3052541</v>
      </c>
      <c r="CK13" s="22">
        <v>2731894</v>
      </c>
      <c r="CL13" s="22">
        <v>1740553</v>
      </c>
      <c r="CM13" s="22">
        <v>994591</v>
      </c>
      <c r="CN13" s="22">
        <v>513320</v>
      </c>
      <c r="CO13" s="22">
        <v>401769</v>
      </c>
      <c r="CP13" s="22">
        <v>419973</v>
      </c>
      <c r="CQ13" s="22">
        <v>519261</v>
      </c>
      <c r="CR13" s="22">
        <v>870309</v>
      </c>
      <c r="CS13" s="22">
        <v>1950169</v>
      </c>
      <c r="CT13" s="22">
        <v>2439967</v>
      </c>
      <c r="CU13" s="22">
        <v>2996025</v>
      </c>
      <c r="CV13" s="22">
        <v>2992561</v>
      </c>
      <c r="CW13" s="22">
        <v>2457561</v>
      </c>
      <c r="CX13" s="22">
        <v>1561395</v>
      </c>
      <c r="CY13" s="22">
        <v>818497</v>
      </c>
      <c r="CZ13" s="22">
        <v>482855</v>
      </c>
      <c r="DA13" s="22">
        <v>394050</v>
      </c>
      <c r="DB13" s="22">
        <v>396866</v>
      </c>
      <c r="DC13" s="22">
        <v>537406</v>
      </c>
      <c r="DD13" s="22">
        <v>863377</v>
      </c>
      <c r="DE13" s="22">
        <v>1733209</v>
      </c>
      <c r="DF13" s="22">
        <v>2339940</v>
      </c>
      <c r="DG13" s="15">
        <v>2788254</v>
      </c>
      <c r="DH13" s="15">
        <v>2384213</v>
      </c>
      <c r="DI13" s="15">
        <v>2028989</v>
      </c>
      <c r="DJ13" s="15">
        <v>1411788</v>
      </c>
      <c r="DK13" s="15">
        <v>840927</v>
      </c>
      <c r="DL13" s="15">
        <v>478346</v>
      </c>
      <c r="DM13" s="15">
        <v>407999</v>
      </c>
      <c r="DN13" s="15">
        <v>366458</v>
      </c>
      <c r="DO13" s="15">
        <v>438434</v>
      </c>
      <c r="DP13" s="15">
        <v>847687</v>
      </c>
      <c r="DQ13" s="15">
        <v>1406999</v>
      </c>
      <c r="DR13" s="15">
        <v>2389239</v>
      </c>
      <c r="DS13" s="15">
        <v>2908417</v>
      </c>
      <c r="DT13" s="15">
        <v>2441952</v>
      </c>
      <c r="DU13" s="15">
        <v>2370158</v>
      </c>
      <c r="DV13" s="15">
        <v>1589119</v>
      </c>
      <c r="DW13" s="15">
        <v>1030332</v>
      </c>
      <c r="DX13" s="15">
        <v>556985</v>
      </c>
      <c r="DY13" s="15">
        <v>412135</v>
      </c>
      <c r="DZ13" s="15">
        <v>377513</v>
      </c>
      <c r="EA13" s="15">
        <v>471629</v>
      </c>
      <c r="EB13" s="15">
        <v>838926</v>
      </c>
      <c r="EC13" s="15">
        <v>1643695</v>
      </c>
      <c r="ED13" s="15">
        <v>2606644</v>
      </c>
      <c r="EE13" s="15">
        <v>3204712</v>
      </c>
      <c r="EF13" s="15">
        <v>2909888</v>
      </c>
      <c r="EG13" s="15">
        <v>2652800</v>
      </c>
      <c r="EH13" s="15">
        <v>2002266</v>
      </c>
      <c r="EI13" s="15">
        <v>1013771</v>
      </c>
      <c r="EJ13" s="15">
        <v>603368</v>
      </c>
      <c r="EK13" s="15">
        <v>447219</v>
      </c>
      <c r="EL13" s="15">
        <v>428058</v>
      </c>
      <c r="EM13" s="15">
        <v>586706</v>
      </c>
      <c r="EN13" s="15">
        <v>1002503</v>
      </c>
      <c r="EO13" s="15">
        <v>1716368</v>
      </c>
      <c r="EP13" s="15">
        <v>2525787</v>
      </c>
      <c r="EQ13" s="15">
        <v>2997347</v>
      </c>
      <c r="ER13" s="15">
        <v>2795909</v>
      </c>
      <c r="ES13" s="15">
        <v>2414505</v>
      </c>
      <c r="ET13" s="15">
        <v>1392559</v>
      </c>
      <c r="EU13" s="15">
        <v>919790</v>
      </c>
      <c r="EV13" s="15">
        <v>545469</v>
      </c>
      <c r="EW13" s="15">
        <v>418877</v>
      </c>
      <c r="EX13" s="15">
        <v>356683</v>
      </c>
      <c r="EY13" s="15">
        <v>450832</v>
      </c>
      <c r="EZ13" s="15">
        <v>1055341</v>
      </c>
      <c r="FA13" s="5">
        <v>1910612</v>
      </c>
      <c r="FB13" s="5">
        <v>2408889</v>
      </c>
      <c r="FC13" s="15">
        <v>2651548</v>
      </c>
      <c r="FD13" s="15">
        <v>2460004</v>
      </c>
      <c r="FE13" s="15">
        <v>2053383</v>
      </c>
      <c r="FF13" s="15">
        <v>1635211</v>
      </c>
      <c r="FG13" s="15">
        <v>926900</v>
      </c>
      <c r="FH13" s="15">
        <v>550927</v>
      </c>
      <c r="FI13" s="15">
        <v>416827</v>
      </c>
      <c r="FJ13" s="15">
        <v>354802</v>
      </c>
      <c r="FK13" s="15">
        <v>515523</v>
      </c>
      <c r="FL13" s="15">
        <v>1097562</v>
      </c>
      <c r="FM13" s="15">
        <v>1652134</v>
      </c>
      <c r="FN13" s="15">
        <v>1652134</v>
      </c>
      <c r="FO13" s="15">
        <v>2259217</v>
      </c>
      <c r="FP13" s="15">
        <v>2606462</v>
      </c>
      <c r="FQ13" s="15">
        <f>'[1]NGas Sales - LDC'!$BN$9</f>
        <v>1982578</v>
      </c>
      <c r="FR13" s="15">
        <f>'[1]NGas Sales - LDC'!$BO$9</f>
        <v>1379274</v>
      </c>
      <c r="FS13" s="15">
        <v>882048</v>
      </c>
      <c r="FT13" s="15">
        <v>535525</v>
      </c>
      <c r="FU13" s="15">
        <v>394689</v>
      </c>
      <c r="FV13" s="15"/>
    </row>
    <row r="14" spans="2:178" x14ac:dyDescent="0.25">
      <c r="B14" s="19" t="s">
        <v>37</v>
      </c>
      <c r="C14" s="15">
        <v>4178479</v>
      </c>
      <c r="D14" s="15">
        <v>4020732</v>
      </c>
      <c r="E14" s="15">
        <v>4076785</v>
      </c>
      <c r="F14" s="15">
        <v>3538279</v>
      </c>
      <c r="G14" s="15">
        <v>3253711</v>
      </c>
      <c r="H14" s="15">
        <v>2898893</v>
      </c>
      <c r="I14" s="15">
        <v>3160446</v>
      </c>
      <c r="J14" s="15">
        <v>3179443</v>
      </c>
      <c r="K14" s="15">
        <v>3252716</v>
      </c>
      <c r="L14" s="15">
        <v>3645905</v>
      </c>
      <c r="M14" s="15">
        <v>3962916</v>
      </c>
      <c r="N14" s="15">
        <v>4374143</v>
      </c>
      <c r="O14" s="15">
        <v>4459087</v>
      </c>
      <c r="P14" s="15">
        <v>4340373</v>
      </c>
      <c r="Q14" s="15">
        <v>4225427</v>
      </c>
      <c r="R14" s="15">
        <v>3637368</v>
      </c>
      <c r="S14" s="15">
        <v>3470068</v>
      </c>
      <c r="T14" s="15">
        <v>3038544</v>
      </c>
      <c r="U14" s="15">
        <v>3136731</v>
      </c>
      <c r="V14" s="15">
        <v>3206027</v>
      </c>
      <c r="W14" s="15">
        <v>3189350</v>
      </c>
      <c r="X14" s="15">
        <v>3484959</v>
      </c>
      <c r="Y14" s="15">
        <v>3818015</v>
      </c>
      <c r="Z14" s="15">
        <v>4261910</v>
      </c>
      <c r="AA14" s="15">
        <v>4442126</v>
      </c>
      <c r="AB14" s="15">
        <v>3991167</v>
      </c>
      <c r="AC14" s="15">
        <v>4087857</v>
      </c>
      <c r="AD14" s="15">
        <v>3404382</v>
      </c>
      <c r="AE14" s="15">
        <v>3310582</v>
      </c>
      <c r="AF14" s="15">
        <v>3244408</v>
      </c>
      <c r="AG14" s="15">
        <v>3233531</v>
      </c>
      <c r="AH14" s="15">
        <v>3305650</v>
      </c>
      <c r="AI14" s="15">
        <v>3141821</v>
      </c>
      <c r="AJ14" s="15">
        <v>3815320</v>
      </c>
      <c r="AK14" s="15">
        <v>3899820</v>
      </c>
      <c r="AL14" s="15">
        <v>4422744</v>
      </c>
      <c r="AM14" s="15">
        <v>4254886</v>
      </c>
      <c r="AN14" s="15">
        <v>3910643</v>
      </c>
      <c r="AO14" s="15">
        <v>4037790</v>
      </c>
      <c r="AP14" s="15">
        <v>3536560</v>
      </c>
      <c r="AQ14" s="15">
        <v>3618246</v>
      </c>
      <c r="AR14" s="15">
        <v>3315148</v>
      </c>
      <c r="AS14" s="15">
        <v>3400271</v>
      </c>
      <c r="AT14" s="15">
        <v>3504500</v>
      </c>
      <c r="AU14" s="15">
        <v>3353192</v>
      </c>
      <c r="AV14" s="15">
        <v>3762064</v>
      </c>
      <c r="AW14" s="15">
        <v>4212357</v>
      </c>
      <c r="AX14" s="15">
        <v>4752632</v>
      </c>
      <c r="AY14" s="15">
        <v>4832534</v>
      </c>
      <c r="AZ14" s="15">
        <v>4350343</v>
      </c>
      <c r="BA14" s="15">
        <v>4497337</v>
      </c>
      <c r="BB14" s="15">
        <v>3875760</v>
      </c>
      <c r="BC14" s="15">
        <v>3716746</v>
      </c>
      <c r="BD14" s="15">
        <v>3572067</v>
      </c>
      <c r="BE14" s="15">
        <v>3665484</v>
      </c>
      <c r="BF14" s="15">
        <v>3800684</v>
      </c>
      <c r="BG14" s="15">
        <v>3540784</v>
      </c>
      <c r="BH14" s="15">
        <v>4120201</v>
      </c>
      <c r="BI14" s="15">
        <v>4410651</v>
      </c>
      <c r="BJ14" s="15">
        <v>4684325</v>
      </c>
      <c r="BK14" s="15">
        <v>4948883</v>
      </c>
      <c r="BL14" s="15">
        <v>4675856</v>
      </c>
      <c r="BM14" s="15">
        <v>4760732</v>
      </c>
      <c r="BN14" s="15">
        <v>4252814</v>
      </c>
      <c r="BO14" s="15">
        <v>4010312</v>
      </c>
      <c r="BP14" s="15">
        <v>3912470</v>
      </c>
      <c r="BQ14" s="15">
        <v>4097870</v>
      </c>
      <c r="BR14" s="15">
        <v>4104540</v>
      </c>
      <c r="BS14" s="15">
        <v>3938461</v>
      </c>
      <c r="BT14" s="15">
        <v>4807804</v>
      </c>
      <c r="BU14" s="15">
        <v>4961195</v>
      </c>
      <c r="BV14" s="15">
        <v>5231940</v>
      </c>
      <c r="BW14" s="15">
        <v>5332092</v>
      </c>
      <c r="BX14" s="15">
        <v>4761471</v>
      </c>
      <c r="BY14" s="15">
        <v>5063107</v>
      </c>
      <c r="BZ14" s="15">
        <v>4541169</v>
      </c>
      <c r="CA14" s="15">
        <v>4089236</v>
      </c>
      <c r="CB14" s="15">
        <v>3885959</v>
      </c>
      <c r="CC14" s="15">
        <v>4063825</v>
      </c>
      <c r="CD14" s="15">
        <v>4158493</v>
      </c>
      <c r="CE14" s="15">
        <v>3973756</v>
      </c>
      <c r="CF14" s="15">
        <v>4516496</v>
      </c>
      <c r="CG14" s="15">
        <v>4872096</v>
      </c>
      <c r="CH14" s="15">
        <v>5453707</v>
      </c>
      <c r="CI14" s="15">
        <v>5428748</v>
      </c>
      <c r="CJ14" s="15">
        <v>5009779</v>
      </c>
      <c r="CK14" s="15">
        <v>5251011</v>
      </c>
      <c r="CL14" s="15">
        <v>4491101</v>
      </c>
      <c r="CM14" s="15">
        <v>4262264</v>
      </c>
      <c r="CN14" s="15">
        <v>3951444</v>
      </c>
      <c r="CO14" s="15">
        <v>4298352</v>
      </c>
      <c r="CP14" s="15">
        <v>4205249</v>
      </c>
      <c r="CQ14" s="15">
        <v>4012495</v>
      </c>
      <c r="CR14" s="15">
        <v>4470066</v>
      </c>
      <c r="CS14" s="15">
        <v>4902884</v>
      </c>
      <c r="CT14" s="15">
        <v>5281476</v>
      </c>
      <c r="CU14" s="15">
        <v>5666626</v>
      </c>
      <c r="CV14" s="15">
        <v>5374601</v>
      </c>
      <c r="CW14" s="15">
        <v>5277112</v>
      </c>
      <c r="CX14" s="15">
        <v>4440100</v>
      </c>
      <c r="CY14" s="15">
        <v>4110991</v>
      </c>
      <c r="CZ14" s="15">
        <v>4100750</v>
      </c>
      <c r="DA14" s="15">
        <v>4367518</v>
      </c>
      <c r="DB14" s="15">
        <v>4549565</v>
      </c>
      <c r="DC14" s="15">
        <v>4400347</v>
      </c>
      <c r="DD14" s="15">
        <v>4622167</v>
      </c>
      <c r="DE14" s="15">
        <v>4933324</v>
      </c>
      <c r="DF14" s="15">
        <v>5369497</v>
      </c>
      <c r="DG14" s="15">
        <v>6330645</v>
      </c>
      <c r="DH14" s="15">
        <v>5702168</v>
      </c>
      <c r="DI14" s="15">
        <v>5946802</v>
      </c>
      <c r="DJ14" s="15">
        <v>5336045</v>
      </c>
      <c r="DK14" s="15">
        <v>4976784</v>
      </c>
      <c r="DL14" s="15">
        <v>6396837</v>
      </c>
      <c r="DM14" s="15">
        <v>6887114</v>
      </c>
      <c r="DN14" s="15">
        <v>6904284</v>
      </c>
      <c r="DO14" s="15">
        <v>5335590</v>
      </c>
      <c r="DP14" s="15">
        <v>5712634</v>
      </c>
      <c r="DQ14" s="15">
        <v>5863749</v>
      </c>
      <c r="DR14" s="15">
        <v>6504083</v>
      </c>
      <c r="DS14" s="15">
        <v>6366818</v>
      </c>
      <c r="DT14" s="15">
        <v>5756058</v>
      </c>
      <c r="DU14" s="15">
        <v>6308330</v>
      </c>
      <c r="DV14" s="15">
        <v>5661863</v>
      </c>
      <c r="DW14" s="15">
        <v>5422826</v>
      </c>
      <c r="DX14" s="15">
        <v>6048450</v>
      </c>
      <c r="DY14" s="15">
        <v>7159654</v>
      </c>
      <c r="DZ14" s="15">
        <v>7297027</v>
      </c>
      <c r="EA14" s="15">
        <v>6077845</v>
      </c>
      <c r="EB14" s="15">
        <v>6104259</v>
      </c>
      <c r="EC14" s="15">
        <v>6625964</v>
      </c>
      <c r="ED14" s="15">
        <v>7250253</v>
      </c>
      <c r="EE14" s="15">
        <v>7430942.5</v>
      </c>
      <c r="EF14" s="15">
        <v>6604825.7999999998</v>
      </c>
      <c r="EG14" s="15">
        <v>6985700.4000000004</v>
      </c>
      <c r="EH14" s="15">
        <v>6340874.7000000002</v>
      </c>
      <c r="EI14" s="15">
        <v>6487994.2000000002</v>
      </c>
      <c r="EJ14" s="15">
        <v>6250732.4000000004</v>
      </c>
      <c r="EK14" s="15">
        <v>6508715.7999999998</v>
      </c>
      <c r="EL14" s="15">
        <v>6609130.5999999996</v>
      </c>
      <c r="EM14" s="15">
        <v>6361034.4000000004</v>
      </c>
      <c r="EN14" s="15">
        <v>6661776.2999999998</v>
      </c>
      <c r="EO14" s="15">
        <v>6909377.5</v>
      </c>
      <c r="EP14" s="15">
        <v>7168582.7999999998</v>
      </c>
      <c r="EQ14" s="25">
        <v>7426276.5999999996</v>
      </c>
      <c r="ER14" s="25">
        <v>7026246.0999999996</v>
      </c>
      <c r="ES14" s="25">
        <v>7233411.2999999998</v>
      </c>
      <c r="ET14" s="25">
        <v>6260575.4000000004</v>
      </c>
      <c r="EU14" s="25">
        <v>6188303.9000000004</v>
      </c>
      <c r="EV14" s="25">
        <v>6268097.7999999998</v>
      </c>
      <c r="EW14" s="25">
        <v>6566164.7000000002</v>
      </c>
      <c r="EX14" s="25">
        <v>6594959.7000000002</v>
      </c>
      <c r="EY14" s="25">
        <v>6080523.2000000002</v>
      </c>
      <c r="EZ14" s="25">
        <v>6321983.9000000004</v>
      </c>
      <c r="FA14" s="25">
        <v>6821167</v>
      </c>
      <c r="FB14" s="25">
        <v>7007307.0999999996</v>
      </c>
      <c r="FC14" s="15">
        <v>7281944.4000000004</v>
      </c>
      <c r="FD14" s="15">
        <v>6830536.0999999996</v>
      </c>
      <c r="FE14" s="15">
        <v>7000713.9000000004</v>
      </c>
      <c r="FF14" s="15">
        <v>6138437</v>
      </c>
      <c r="FG14" s="15">
        <v>5945949.7999999998</v>
      </c>
      <c r="FH14" s="15">
        <v>5948331.2000000002</v>
      </c>
      <c r="FI14" s="15">
        <v>6294219.2000000002</v>
      </c>
      <c r="FJ14" s="15">
        <v>5895654.9000000004</v>
      </c>
      <c r="FK14" s="15">
        <v>5877145.0999999996</v>
      </c>
      <c r="FL14" s="15">
        <v>6603955.5</v>
      </c>
      <c r="FM14" s="15">
        <v>6639079.2999999998</v>
      </c>
      <c r="FN14" s="15">
        <v>6639079.2999999998</v>
      </c>
      <c r="FO14" s="15">
        <v>7327269.9000000004</v>
      </c>
      <c r="FP14" s="15">
        <v>7415854</v>
      </c>
      <c r="FQ14" s="15">
        <f>'[1]NGas Sales - LDC'!$BN$7+'[1]NGas Sales - Industrial'!$BN$5</f>
        <v>7109392</v>
      </c>
      <c r="FR14" s="15">
        <f>'[1]NGas Sales - LDC'!$BO$7+'[1]NGas Sales - Industrial'!$BO$5</f>
        <v>6110329</v>
      </c>
      <c r="FS14" s="15">
        <v>6230921</v>
      </c>
      <c r="FT14" s="15">
        <v>6477590.7999999998</v>
      </c>
      <c r="FU14" s="15">
        <v>6956667.0999999996</v>
      </c>
      <c r="FV14" s="15"/>
    </row>
    <row r="15" spans="2:178" ht="27.6" x14ac:dyDescent="0.25">
      <c r="B15" s="19" t="s">
        <v>38</v>
      </c>
      <c r="C15" s="22">
        <v>1884956</v>
      </c>
      <c r="D15" s="22">
        <v>1998920</v>
      </c>
      <c r="E15" s="22">
        <v>1639906</v>
      </c>
      <c r="F15" s="22">
        <v>1266624</v>
      </c>
      <c r="G15" s="22">
        <v>610974</v>
      </c>
      <c r="H15" s="22">
        <v>387526</v>
      </c>
      <c r="I15" s="22">
        <v>343590</v>
      </c>
      <c r="J15" s="22">
        <v>364453</v>
      </c>
      <c r="K15" s="22">
        <v>397770</v>
      </c>
      <c r="L15" s="22">
        <v>670602</v>
      </c>
      <c r="M15" s="22">
        <v>1259501</v>
      </c>
      <c r="N15" s="22">
        <v>1809103</v>
      </c>
      <c r="O15" s="22">
        <v>1972398</v>
      </c>
      <c r="P15" s="22">
        <v>1925973</v>
      </c>
      <c r="Q15" s="22">
        <v>1770385</v>
      </c>
      <c r="R15" s="22">
        <v>1131579</v>
      </c>
      <c r="S15" s="22">
        <v>681469</v>
      </c>
      <c r="T15" s="22">
        <v>427913</v>
      </c>
      <c r="U15" s="22">
        <v>368964</v>
      </c>
      <c r="V15" s="22">
        <v>339975</v>
      </c>
      <c r="W15" s="22">
        <v>395880</v>
      </c>
      <c r="X15" s="22">
        <v>814916</v>
      </c>
      <c r="Y15" s="22">
        <v>1178635</v>
      </c>
      <c r="Z15" s="22">
        <v>2032417</v>
      </c>
      <c r="AA15" s="22">
        <v>2239789</v>
      </c>
      <c r="AB15" s="22">
        <v>1866580</v>
      </c>
      <c r="AC15" s="22">
        <v>1719036</v>
      </c>
      <c r="AD15" s="22">
        <v>1105702</v>
      </c>
      <c r="AE15" s="22">
        <v>691497</v>
      </c>
      <c r="AF15" s="22">
        <v>466695</v>
      </c>
      <c r="AG15" s="22">
        <v>370477</v>
      </c>
      <c r="AH15" s="22">
        <v>373884</v>
      </c>
      <c r="AI15" s="22">
        <v>413909</v>
      </c>
      <c r="AJ15" s="22">
        <v>877700</v>
      </c>
      <c r="AK15" s="22">
        <v>1192421</v>
      </c>
      <c r="AL15" s="22">
        <v>1931804</v>
      </c>
      <c r="AM15" s="22">
        <v>1994057</v>
      </c>
      <c r="AN15" s="22">
        <v>1793986</v>
      </c>
      <c r="AO15" s="22">
        <v>1468045</v>
      </c>
      <c r="AP15" s="22">
        <v>954895</v>
      </c>
      <c r="AQ15" s="22">
        <v>682304</v>
      </c>
      <c r="AR15" s="22">
        <v>407326</v>
      </c>
      <c r="AS15" s="22">
        <v>362206</v>
      </c>
      <c r="AT15" s="22">
        <v>377298</v>
      </c>
      <c r="AU15" s="22">
        <v>492668</v>
      </c>
      <c r="AV15" s="22">
        <v>722818</v>
      </c>
      <c r="AW15" s="22">
        <v>1270834</v>
      </c>
      <c r="AX15" s="22">
        <v>1893543</v>
      </c>
      <c r="AY15" s="22">
        <v>2088753</v>
      </c>
      <c r="AZ15" s="22">
        <v>1990784</v>
      </c>
      <c r="BA15" s="22">
        <v>1904440</v>
      </c>
      <c r="BB15" s="22">
        <v>1173916</v>
      </c>
      <c r="BC15" s="22">
        <v>757414</v>
      </c>
      <c r="BD15" s="22">
        <v>447595</v>
      </c>
      <c r="BE15" s="22">
        <v>357274</v>
      </c>
      <c r="BF15" s="22">
        <v>349870</v>
      </c>
      <c r="BG15" s="22">
        <v>426577</v>
      </c>
      <c r="BH15" s="22">
        <v>725793</v>
      </c>
      <c r="BI15" s="22">
        <v>1190776</v>
      </c>
      <c r="BJ15" s="22">
        <v>1546259</v>
      </c>
      <c r="BK15" s="22">
        <v>1911064</v>
      </c>
      <c r="BL15" s="22">
        <v>1765705</v>
      </c>
      <c r="BM15" s="22">
        <v>1437020</v>
      </c>
      <c r="BN15" s="22">
        <v>998605</v>
      </c>
      <c r="BO15" s="22">
        <v>631669</v>
      </c>
      <c r="BP15" s="22">
        <v>391343</v>
      </c>
      <c r="BQ15" s="22">
        <v>304637</v>
      </c>
      <c r="BR15" s="22">
        <v>322282</v>
      </c>
      <c r="BS15" s="22">
        <v>380651</v>
      </c>
      <c r="BT15" s="22">
        <v>771899</v>
      </c>
      <c r="BU15" s="22">
        <v>1336407</v>
      </c>
      <c r="BV15" s="22">
        <v>1712697</v>
      </c>
      <c r="BW15" s="22">
        <v>1913229</v>
      </c>
      <c r="BX15" s="22">
        <v>1803863</v>
      </c>
      <c r="BY15" s="22">
        <v>1685751</v>
      </c>
      <c r="BZ15" s="22">
        <v>1254194</v>
      </c>
      <c r="CA15" s="22">
        <v>636739</v>
      </c>
      <c r="CB15" s="22">
        <v>413813</v>
      </c>
      <c r="CC15" s="22">
        <v>321729</v>
      </c>
      <c r="CD15" s="22">
        <v>319616</v>
      </c>
      <c r="CE15" s="22">
        <v>384777</v>
      </c>
      <c r="CF15" s="22">
        <v>712888</v>
      </c>
      <c r="CG15" s="22">
        <v>1350826</v>
      </c>
      <c r="CH15" s="22">
        <v>1988364</v>
      </c>
      <c r="CI15" s="22">
        <v>2154849</v>
      </c>
      <c r="CJ15" s="22">
        <v>2116753</v>
      </c>
      <c r="CK15" s="22">
        <v>1986468</v>
      </c>
      <c r="CL15" s="22">
        <v>1302541</v>
      </c>
      <c r="CM15" s="22">
        <v>728863</v>
      </c>
      <c r="CN15" s="22">
        <v>414100</v>
      </c>
      <c r="CO15" s="22">
        <v>314833</v>
      </c>
      <c r="CP15" s="22">
        <v>342641</v>
      </c>
      <c r="CQ15" s="22">
        <v>430360</v>
      </c>
      <c r="CR15" s="22">
        <v>692904</v>
      </c>
      <c r="CS15" s="22">
        <v>1414624</v>
      </c>
      <c r="CT15" s="22">
        <v>1791121</v>
      </c>
      <c r="CU15" s="22">
        <v>2118534</v>
      </c>
      <c r="CV15" s="22">
        <v>2198371</v>
      </c>
      <c r="CW15" s="22">
        <v>1829791</v>
      </c>
      <c r="CX15" s="22">
        <v>1163097</v>
      </c>
      <c r="CY15" s="22">
        <v>668545</v>
      </c>
      <c r="CZ15" s="22">
        <v>375125</v>
      </c>
      <c r="DA15" s="22">
        <v>336445</v>
      </c>
      <c r="DB15" s="22">
        <v>339785</v>
      </c>
      <c r="DC15" s="22">
        <v>419882</v>
      </c>
      <c r="DD15" s="22">
        <v>695814</v>
      </c>
      <c r="DE15" s="22">
        <v>1247137</v>
      </c>
      <c r="DF15" s="22">
        <v>1652713</v>
      </c>
      <c r="DG15" s="15">
        <v>1934920</v>
      </c>
      <c r="DH15" s="15">
        <v>1767570</v>
      </c>
      <c r="DI15" s="15">
        <v>1704433</v>
      </c>
      <c r="DJ15" s="15">
        <v>1224610</v>
      </c>
      <c r="DK15" s="15">
        <v>789429</v>
      </c>
      <c r="DL15" s="15">
        <v>469373</v>
      </c>
      <c r="DM15" s="15">
        <v>418639</v>
      </c>
      <c r="DN15" s="15">
        <v>427867</v>
      </c>
      <c r="DO15" s="15">
        <v>474114</v>
      </c>
      <c r="DP15" s="15">
        <v>856502</v>
      </c>
      <c r="DQ15" s="15">
        <v>1248912</v>
      </c>
      <c r="DR15" s="15">
        <v>1945068</v>
      </c>
      <c r="DS15" s="15">
        <v>2272378</v>
      </c>
      <c r="DT15" s="15">
        <v>2023022</v>
      </c>
      <c r="DU15" s="15">
        <v>2016325</v>
      </c>
      <c r="DV15" s="15">
        <v>1362800</v>
      </c>
      <c r="DW15" s="15">
        <v>887710</v>
      </c>
      <c r="DX15" s="15">
        <v>494074</v>
      </c>
      <c r="DY15" s="15">
        <v>444630</v>
      </c>
      <c r="DZ15" s="15">
        <v>434238</v>
      </c>
      <c r="EA15" s="15">
        <v>507937</v>
      </c>
      <c r="EB15" s="15">
        <v>829130</v>
      </c>
      <c r="EC15" s="15">
        <v>1474174</v>
      </c>
      <c r="ED15" s="15">
        <v>2278263</v>
      </c>
      <c r="EE15" s="15">
        <v>2508932</v>
      </c>
      <c r="EF15" s="15">
        <v>2373598</v>
      </c>
      <c r="EG15" s="15">
        <v>2122299</v>
      </c>
      <c r="EH15" s="15">
        <v>1701928</v>
      </c>
      <c r="EI15" s="15">
        <v>849567</v>
      </c>
      <c r="EJ15" s="15">
        <v>549821</v>
      </c>
      <c r="EK15" s="15">
        <v>432245</v>
      </c>
      <c r="EL15" s="15">
        <v>422076</v>
      </c>
      <c r="EM15" s="15">
        <v>561786</v>
      </c>
      <c r="EN15" s="15">
        <v>924582</v>
      </c>
      <c r="EO15" s="15">
        <v>1489777</v>
      </c>
      <c r="EP15" s="15">
        <v>1983029</v>
      </c>
      <c r="EQ15" s="15">
        <v>2849625</v>
      </c>
      <c r="ER15" s="15">
        <v>2598303</v>
      </c>
      <c r="ES15" s="15">
        <v>2362536</v>
      </c>
      <c r="ET15" s="15">
        <v>1433560</v>
      </c>
      <c r="EU15" s="15">
        <v>1000066</v>
      </c>
      <c r="EV15" s="15">
        <v>590590</v>
      </c>
      <c r="EW15" s="15">
        <v>485548</v>
      </c>
      <c r="EX15" s="15">
        <v>422674</v>
      </c>
      <c r="EY15" s="15">
        <v>552474</v>
      </c>
      <c r="EZ15" s="15">
        <v>1117391</v>
      </c>
      <c r="FA15" s="5">
        <v>1776750</v>
      </c>
      <c r="FB15" s="5">
        <v>2363664</v>
      </c>
      <c r="FC15" s="15">
        <v>2562649</v>
      </c>
      <c r="FD15" s="15">
        <v>2416359</v>
      </c>
      <c r="FE15" s="15">
        <v>2070085</v>
      </c>
      <c r="FF15" s="15">
        <v>1577249</v>
      </c>
      <c r="FG15" s="15">
        <v>910937</v>
      </c>
      <c r="FH15" s="15">
        <v>532037</v>
      </c>
      <c r="FI15" s="15">
        <v>428191</v>
      </c>
      <c r="FJ15" s="15">
        <v>411957</v>
      </c>
      <c r="FK15" s="15">
        <v>523627</v>
      </c>
      <c r="FL15" s="15">
        <v>1103953</v>
      </c>
      <c r="FM15" s="15">
        <v>1604597</v>
      </c>
      <c r="FN15" s="15">
        <v>1604597</v>
      </c>
      <c r="FO15" s="15">
        <v>2135603</v>
      </c>
      <c r="FP15" s="15">
        <v>2523341</v>
      </c>
      <c r="FQ15" s="15">
        <f>'[1]NGas Sales - LDC'!$BN$8</f>
        <v>1918182</v>
      </c>
      <c r="FR15" s="15">
        <f>'[1]NGas Sales - LDC'!$BO$8</f>
        <v>1410865</v>
      </c>
      <c r="FS15" s="15">
        <v>957385</v>
      </c>
      <c r="FT15" s="15">
        <v>584620</v>
      </c>
      <c r="FU15" s="15">
        <v>413281</v>
      </c>
      <c r="FV15" s="15"/>
    </row>
    <row r="16" spans="2:178" x14ac:dyDescent="0.25">
      <c r="B16" s="19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</row>
    <row r="17" spans="2:178" x14ac:dyDescent="0.25">
      <c r="B17" s="19" t="s">
        <v>39</v>
      </c>
      <c r="C17" s="15">
        <f t="shared" ref="C17:BN17" si="0">SUM(C13:C15)</f>
        <v>8719580</v>
      </c>
      <c r="D17" s="15">
        <f t="shared" si="0"/>
        <v>8851998</v>
      </c>
      <c r="E17" s="15">
        <f t="shared" si="0"/>
        <v>7990185</v>
      </c>
      <c r="F17" s="15">
        <f t="shared" si="0"/>
        <v>6589407</v>
      </c>
      <c r="G17" s="15">
        <f t="shared" si="0"/>
        <v>4713185</v>
      </c>
      <c r="H17" s="15">
        <f t="shared" si="0"/>
        <v>3777481</v>
      </c>
      <c r="I17" s="15">
        <f t="shared" si="0"/>
        <v>3920481</v>
      </c>
      <c r="J17" s="15">
        <f t="shared" si="0"/>
        <v>3973811</v>
      </c>
      <c r="K17" s="15">
        <f t="shared" si="0"/>
        <v>4176227</v>
      </c>
      <c r="L17" s="15">
        <f t="shared" si="0"/>
        <v>5155542</v>
      </c>
      <c r="M17" s="15">
        <f t="shared" si="0"/>
        <v>6932347</v>
      </c>
      <c r="N17" s="15">
        <f t="shared" si="0"/>
        <v>8875572</v>
      </c>
      <c r="O17" s="15">
        <f t="shared" si="0"/>
        <v>9292934</v>
      </c>
      <c r="P17" s="15">
        <f t="shared" si="0"/>
        <v>8894422</v>
      </c>
      <c r="Q17" s="15">
        <f t="shared" si="0"/>
        <v>8455019</v>
      </c>
      <c r="R17" s="15">
        <f t="shared" si="0"/>
        <v>6283169</v>
      </c>
      <c r="S17" s="15">
        <f t="shared" si="0"/>
        <v>5005973</v>
      </c>
      <c r="T17" s="15">
        <f t="shared" si="0"/>
        <v>4010691</v>
      </c>
      <c r="U17" s="15">
        <f t="shared" si="0"/>
        <v>3987804</v>
      </c>
      <c r="V17" s="15">
        <f t="shared" si="0"/>
        <v>3986970</v>
      </c>
      <c r="W17" s="15">
        <f t="shared" si="0"/>
        <v>4078944</v>
      </c>
      <c r="X17" s="15">
        <f t="shared" si="0"/>
        <v>5283152</v>
      </c>
      <c r="Y17" s="15">
        <f t="shared" si="0"/>
        <v>6591791</v>
      </c>
      <c r="Z17" s="15">
        <f t="shared" si="0"/>
        <v>9112112</v>
      </c>
      <c r="AA17" s="15">
        <f t="shared" si="0"/>
        <v>9902532</v>
      </c>
      <c r="AB17" s="15">
        <f t="shared" si="0"/>
        <v>8509871</v>
      </c>
      <c r="AC17" s="15">
        <f t="shared" si="0"/>
        <v>8229054</v>
      </c>
      <c r="AD17" s="15">
        <f t="shared" si="0"/>
        <v>6018830</v>
      </c>
      <c r="AE17" s="15">
        <f t="shared" si="0"/>
        <v>4867542</v>
      </c>
      <c r="AF17" s="15">
        <f t="shared" si="0"/>
        <v>4219615</v>
      </c>
      <c r="AG17" s="15">
        <f t="shared" si="0"/>
        <v>4038287</v>
      </c>
      <c r="AH17" s="15">
        <f t="shared" si="0"/>
        <v>4109824</v>
      </c>
      <c r="AI17" s="15">
        <f t="shared" si="0"/>
        <v>4038679</v>
      </c>
      <c r="AJ17" s="15">
        <f t="shared" si="0"/>
        <v>5863799</v>
      </c>
      <c r="AK17" s="15">
        <f t="shared" si="0"/>
        <v>6529313</v>
      </c>
      <c r="AL17" s="15">
        <f t="shared" si="0"/>
        <v>8966296</v>
      </c>
      <c r="AM17" s="15">
        <f t="shared" si="0"/>
        <v>9089450</v>
      </c>
      <c r="AN17" s="15">
        <f t="shared" si="0"/>
        <v>8197158</v>
      </c>
      <c r="AO17" s="15">
        <f t="shared" si="0"/>
        <v>7455597</v>
      </c>
      <c r="AP17" s="15">
        <f t="shared" si="0"/>
        <v>5767344</v>
      </c>
      <c r="AQ17" s="15">
        <f t="shared" si="0"/>
        <v>5202211</v>
      </c>
      <c r="AR17" s="15">
        <f t="shared" si="0"/>
        <v>4249937</v>
      </c>
      <c r="AS17" s="15">
        <f t="shared" si="0"/>
        <v>4141464</v>
      </c>
      <c r="AT17" s="15">
        <f t="shared" si="0"/>
        <v>4287817</v>
      </c>
      <c r="AU17" s="15">
        <f t="shared" si="0"/>
        <v>4412962</v>
      </c>
      <c r="AV17" s="15">
        <f t="shared" si="0"/>
        <v>5326932</v>
      </c>
      <c r="AW17" s="15">
        <f t="shared" si="0"/>
        <v>7225305</v>
      </c>
      <c r="AX17" s="15">
        <f t="shared" si="0"/>
        <v>9305071</v>
      </c>
      <c r="AY17" s="15">
        <f t="shared" si="0"/>
        <v>9982466</v>
      </c>
      <c r="AZ17" s="15">
        <f t="shared" si="0"/>
        <v>9150668</v>
      </c>
      <c r="BA17" s="15">
        <f t="shared" si="0"/>
        <v>8859252</v>
      </c>
      <c r="BB17" s="15">
        <f t="shared" si="0"/>
        <v>6649048</v>
      </c>
      <c r="BC17" s="15">
        <f t="shared" si="0"/>
        <v>5511516</v>
      </c>
      <c r="BD17" s="15">
        <f t="shared" si="0"/>
        <v>4549479</v>
      </c>
      <c r="BE17" s="15">
        <f t="shared" si="0"/>
        <v>4422421</v>
      </c>
      <c r="BF17" s="15">
        <f t="shared" si="0"/>
        <v>4530160</v>
      </c>
      <c r="BG17" s="15">
        <f t="shared" si="0"/>
        <v>4442646</v>
      </c>
      <c r="BH17" s="15">
        <f t="shared" si="0"/>
        <v>5750407</v>
      </c>
      <c r="BI17" s="15">
        <f t="shared" si="0"/>
        <v>7229890</v>
      </c>
      <c r="BJ17" s="15">
        <f t="shared" si="0"/>
        <v>8388547</v>
      </c>
      <c r="BK17" s="15">
        <f t="shared" si="0"/>
        <v>9515618</v>
      </c>
      <c r="BL17" s="15">
        <f t="shared" si="0"/>
        <v>8859260</v>
      </c>
      <c r="BM17" s="15">
        <f t="shared" si="0"/>
        <v>8154300</v>
      </c>
      <c r="BN17" s="15">
        <f t="shared" si="0"/>
        <v>6623339</v>
      </c>
      <c r="BO17" s="15">
        <f t="shared" ref="BO17:DZ17" si="1">SUM(BO13:BO15)</f>
        <v>5477976</v>
      </c>
      <c r="BP17" s="15">
        <f t="shared" si="1"/>
        <v>4819563</v>
      </c>
      <c r="BQ17" s="15">
        <f t="shared" si="1"/>
        <v>4782227</v>
      </c>
      <c r="BR17" s="15">
        <f t="shared" si="1"/>
        <v>4808957</v>
      </c>
      <c r="BS17" s="15">
        <f t="shared" si="1"/>
        <v>4772100</v>
      </c>
      <c r="BT17" s="15">
        <f t="shared" si="1"/>
        <v>6657320</v>
      </c>
      <c r="BU17" s="15">
        <f t="shared" si="1"/>
        <v>8119838</v>
      </c>
      <c r="BV17" s="15">
        <f t="shared" si="1"/>
        <v>9376171</v>
      </c>
      <c r="BW17" s="15">
        <f t="shared" si="1"/>
        <v>10053658</v>
      </c>
      <c r="BX17" s="15">
        <f t="shared" si="1"/>
        <v>9129672</v>
      </c>
      <c r="BY17" s="15">
        <f t="shared" si="1"/>
        <v>9083479</v>
      </c>
      <c r="BZ17" s="15">
        <f t="shared" si="1"/>
        <v>7508646</v>
      </c>
      <c r="CA17" s="15">
        <f t="shared" si="1"/>
        <v>5550478</v>
      </c>
      <c r="CB17" s="15">
        <f t="shared" si="1"/>
        <v>4840670</v>
      </c>
      <c r="CC17" s="15">
        <f t="shared" si="1"/>
        <v>4801049</v>
      </c>
      <c r="CD17" s="15">
        <f t="shared" si="1"/>
        <v>4856349</v>
      </c>
      <c r="CE17" s="15">
        <f t="shared" si="1"/>
        <v>4845995</v>
      </c>
      <c r="CF17" s="15">
        <f t="shared" si="1"/>
        <v>6168937</v>
      </c>
      <c r="CG17" s="15">
        <f t="shared" si="1"/>
        <v>8082090</v>
      </c>
      <c r="CH17" s="15">
        <f t="shared" si="1"/>
        <v>10218713</v>
      </c>
      <c r="CI17" s="15">
        <f t="shared" si="1"/>
        <v>10722875</v>
      </c>
      <c r="CJ17" s="15">
        <f t="shared" si="1"/>
        <v>10179073</v>
      </c>
      <c r="CK17" s="15">
        <f t="shared" si="1"/>
        <v>9969373</v>
      </c>
      <c r="CL17" s="15">
        <f t="shared" si="1"/>
        <v>7534195</v>
      </c>
      <c r="CM17" s="15">
        <f t="shared" si="1"/>
        <v>5985718</v>
      </c>
      <c r="CN17" s="15">
        <f t="shared" si="1"/>
        <v>4878864</v>
      </c>
      <c r="CO17" s="15">
        <f t="shared" si="1"/>
        <v>5014954</v>
      </c>
      <c r="CP17" s="15">
        <f t="shared" si="1"/>
        <v>4967863</v>
      </c>
      <c r="CQ17" s="15">
        <f t="shared" si="1"/>
        <v>4962116</v>
      </c>
      <c r="CR17" s="15">
        <f t="shared" si="1"/>
        <v>6033279</v>
      </c>
      <c r="CS17" s="15">
        <f t="shared" si="1"/>
        <v>8267677</v>
      </c>
      <c r="CT17" s="15">
        <f t="shared" si="1"/>
        <v>9512564</v>
      </c>
      <c r="CU17" s="15">
        <f t="shared" si="1"/>
        <v>10781185</v>
      </c>
      <c r="CV17" s="15">
        <f t="shared" si="1"/>
        <v>10565533</v>
      </c>
      <c r="CW17" s="15">
        <f t="shared" si="1"/>
        <v>9564464</v>
      </c>
      <c r="CX17" s="15">
        <f t="shared" si="1"/>
        <v>7164592</v>
      </c>
      <c r="CY17" s="15">
        <f t="shared" si="1"/>
        <v>5598033</v>
      </c>
      <c r="CZ17" s="15">
        <f t="shared" si="1"/>
        <v>4958730</v>
      </c>
      <c r="DA17" s="15">
        <f t="shared" si="1"/>
        <v>5098013</v>
      </c>
      <c r="DB17" s="15">
        <f t="shared" si="1"/>
        <v>5286216</v>
      </c>
      <c r="DC17" s="15">
        <f t="shared" si="1"/>
        <v>5357635</v>
      </c>
      <c r="DD17" s="15">
        <f t="shared" si="1"/>
        <v>6181358</v>
      </c>
      <c r="DE17" s="15">
        <f t="shared" si="1"/>
        <v>7913670</v>
      </c>
      <c r="DF17" s="15">
        <f t="shared" si="1"/>
        <v>9362150</v>
      </c>
      <c r="DG17" s="15">
        <f t="shared" si="1"/>
        <v>11053819</v>
      </c>
      <c r="DH17" s="15">
        <f t="shared" si="1"/>
        <v>9853951</v>
      </c>
      <c r="DI17" s="15">
        <f t="shared" si="1"/>
        <v>9680224</v>
      </c>
      <c r="DJ17" s="15">
        <f t="shared" si="1"/>
        <v>7972443</v>
      </c>
      <c r="DK17" s="15">
        <f t="shared" si="1"/>
        <v>6607140</v>
      </c>
      <c r="DL17" s="15">
        <f t="shared" si="1"/>
        <v>7344556</v>
      </c>
      <c r="DM17" s="15">
        <f t="shared" si="1"/>
        <v>7713752</v>
      </c>
      <c r="DN17" s="15">
        <f t="shared" si="1"/>
        <v>7698609</v>
      </c>
      <c r="DO17" s="15">
        <f t="shared" si="1"/>
        <v>6248138</v>
      </c>
      <c r="DP17" s="15">
        <f t="shared" si="1"/>
        <v>7416823</v>
      </c>
      <c r="DQ17" s="15">
        <f t="shared" si="1"/>
        <v>8519660</v>
      </c>
      <c r="DR17" s="15">
        <f t="shared" si="1"/>
        <v>10838390</v>
      </c>
      <c r="DS17" s="15">
        <f t="shared" si="1"/>
        <v>11547613</v>
      </c>
      <c r="DT17" s="15">
        <f t="shared" si="1"/>
        <v>10221032</v>
      </c>
      <c r="DU17" s="15">
        <f t="shared" si="1"/>
        <v>10694813</v>
      </c>
      <c r="DV17" s="15">
        <f t="shared" si="1"/>
        <v>8613782</v>
      </c>
      <c r="DW17" s="15">
        <f t="shared" si="1"/>
        <v>7340868</v>
      </c>
      <c r="DX17" s="15">
        <f t="shared" si="1"/>
        <v>7099509</v>
      </c>
      <c r="DY17" s="15">
        <f t="shared" si="1"/>
        <v>8016419</v>
      </c>
      <c r="DZ17" s="15">
        <f t="shared" si="1"/>
        <v>8108778</v>
      </c>
      <c r="EA17" s="15">
        <f t="shared" ref="EA17:FR17" si="2">SUM(EA13:EA15)</f>
        <v>7057411</v>
      </c>
      <c r="EB17" s="15">
        <f t="shared" si="2"/>
        <v>7772315</v>
      </c>
      <c r="EC17" s="15">
        <f t="shared" si="2"/>
        <v>9743833</v>
      </c>
      <c r="ED17" s="15">
        <f t="shared" si="2"/>
        <v>12135160</v>
      </c>
      <c r="EE17" s="15">
        <f t="shared" si="2"/>
        <v>13144586.5</v>
      </c>
      <c r="EF17" s="15">
        <f t="shared" si="2"/>
        <v>11888311.800000001</v>
      </c>
      <c r="EG17" s="15">
        <f t="shared" si="2"/>
        <v>11760799.4</v>
      </c>
      <c r="EH17" s="15">
        <f t="shared" si="2"/>
        <v>10045068.699999999</v>
      </c>
      <c r="EI17" s="15">
        <f t="shared" si="2"/>
        <v>8351332.2000000002</v>
      </c>
      <c r="EJ17" s="15">
        <f t="shared" si="2"/>
        <v>7403921.4000000004</v>
      </c>
      <c r="EK17" s="15">
        <f t="shared" si="2"/>
        <v>7388179.7999999998</v>
      </c>
      <c r="EL17" s="15">
        <f t="shared" si="2"/>
        <v>7459264.5999999996</v>
      </c>
      <c r="EM17" s="15">
        <f t="shared" si="2"/>
        <v>7509526.4000000004</v>
      </c>
      <c r="EN17" s="15">
        <f t="shared" si="2"/>
        <v>8588861.3000000007</v>
      </c>
      <c r="EO17" s="15">
        <f t="shared" si="2"/>
        <v>10115522.5</v>
      </c>
      <c r="EP17" s="15">
        <f t="shared" si="2"/>
        <v>11677398.800000001</v>
      </c>
      <c r="EQ17" s="15">
        <f t="shared" si="2"/>
        <v>13273248.6</v>
      </c>
      <c r="ER17" s="15">
        <f t="shared" si="2"/>
        <v>12420458.1</v>
      </c>
      <c r="ES17" s="15">
        <f t="shared" si="2"/>
        <v>12010452.300000001</v>
      </c>
      <c r="ET17" s="15">
        <f t="shared" si="2"/>
        <v>9086694.4000000004</v>
      </c>
      <c r="EU17" s="15">
        <f t="shared" si="2"/>
        <v>8108159.9000000004</v>
      </c>
      <c r="EV17" s="15">
        <f t="shared" si="2"/>
        <v>7404156.7999999998</v>
      </c>
      <c r="EW17" s="15">
        <f t="shared" si="2"/>
        <v>7470589.7000000002</v>
      </c>
      <c r="EX17" s="15">
        <f t="shared" si="2"/>
        <v>7374316.7000000002</v>
      </c>
      <c r="EY17" s="15">
        <f t="shared" si="2"/>
        <v>7083829.2000000002</v>
      </c>
      <c r="EZ17" s="15">
        <f t="shared" si="2"/>
        <v>8494715.9000000004</v>
      </c>
      <c r="FA17" s="15">
        <f t="shared" si="2"/>
        <v>10508529</v>
      </c>
      <c r="FB17" s="15">
        <f t="shared" si="2"/>
        <v>11779860.1</v>
      </c>
      <c r="FC17" s="15">
        <f t="shared" si="2"/>
        <v>12496141.4</v>
      </c>
      <c r="FD17" s="15">
        <f t="shared" si="2"/>
        <v>11706899.1</v>
      </c>
      <c r="FE17" s="15">
        <f t="shared" si="2"/>
        <v>11124181.9</v>
      </c>
      <c r="FF17" s="15">
        <f t="shared" si="2"/>
        <v>9350897</v>
      </c>
      <c r="FG17" s="15">
        <f t="shared" si="2"/>
        <v>7783786.7999999998</v>
      </c>
      <c r="FH17" s="15">
        <f t="shared" si="2"/>
        <v>7031295.2000000002</v>
      </c>
      <c r="FI17" s="15">
        <f t="shared" si="2"/>
        <v>7139237.2000000002</v>
      </c>
      <c r="FJ17" s="15">
        <f t="shared" si="2"/>
        <v>6662413.9000000004</v>
      </c>
      <c r="FK17" s="15">
        <f t="shared" si="2"/>
        <v>6916295.0999999996</v>
      </c>
      <c r="FL17" s="15">
        <f t="shared" si="2"/>
        <v>8805470.5</v>
      </c>
      <c r="FM17" s="15">
        <f t="shared" si="2"/>
        <v>9895810.3000000007</v>
      </c>
      <c r="FN17" s="15">
        <f t="shared" si="2"/>
        <v>9895810.3000000007</v>
      </c>
      <c r="FO17" s="15">
        <f t="shared" si="2"/>
        <v>11722089.9</v>
      </c>
      <c r="FP17" s="15">
        <f t="shared" si="2"/>
        <v>12545657</v>
      </c>
      <c r="FQ17" s="15">
        <f t="shared" si="2"/>
        <v>11010152</v>
      </c>
      <c r="FR17" s="15">
        <f t="shared" si="2"/>
        <v>8900468</v>
      </c>
      <c r="FS17" s="15">
        <f>SUM(FS13:FS15)</f>
        <v>8070354</v>
      </c>
      <c r="FT17" s="15">
        <f t="shared" ref="FT17:FV17" si="3">SUM(FT13:FT15)</f>
        <v>7597735.7999999998</v>
      </c>
      <c r="FU17" s="15">
        <f t="shared" si="3"/>
        <v>7764637.0999999996</v>
      </c>
      <c r="FV17" s="15">
        <f t="shared" si="3"/>
        <v>0</v>
      </c>
    </row>
    <row r="19" spans="2:178" ht="14.4" thickBot="1" x14ac:dyDescent="0.3">
      <c r="E19" s="38"/>
      <c r="F19" s="38"/>
      <c r="CS19" s="11"/>
      <c r="FA19" s="14"/>
      <c r="FB19" s="14"/>
      <c r="FC19" s="14"/>
      <c r="FD19" s="14"/>
      <c r="FE19" s="14"/>
      <c r="FF19" s="14"/>
    </row>
    <row r="20" spans="2:178" x14ac:dyDescent="0.25">
      <c r="C20" s="9" t="s">
        <v>34</v>
      </c>
      <c r="D20" s="8" t="s">
        <v>26</v>
      </c>
      <c r="E20" s="8" t="s">
        <v>25</v>
      </c>
      <c r="F20" s="8" t="s">
        <v>24</v>
      </c>
      <c r="G20" s="8" t="s">
        <v>23</v>
      </c>
      <c r="H20" s="8" t="s">
        <v>22</v>
      </c>
      <c r="I20" s="8" t="s">
        <v>21</v>
      </c>
      <c r="J20" s="8" t="s">
        <v>20</v>
      </c>
      <c r="K20" s="8" t="s">
        <v>19</v>
      </c>
      <c r="L20" s="8" t="s">
        <v>18</v>
      </c>
      <c r="M20" s="8" t="s">
        <v>17</v>
      </c>
      <c r="N20" s="8" t="s">
        <v>16</v>
      </c>
      <c r="O20" s="29" t="s">
        <v>15</v>
      </c>
      <c r="P20" s="29" t="s">
        <v>40</v>
      </c>
      <c r="Q20" s="7" t="s">
        <v>14</v>
      </c>
      <c r="FA20" s="14"/>
      <c r="FB20" s="14"/>
      <c r="FC20" s="14"/>
      <c r="FD20" s="14"/>
      <c r="FE20" s="14"/>
      <c r="FF20" s="14"/>
    </row>
    <row r="21" spans="2:178" x14ac:dyDescent="0.25">
      <c r="C21" s="6">
        <v>2021</v>
      </c>
      <c r="D21" s="15">
        <f>FO17</f>
        <v>11722089.9</v>
      </c>
      <c r="E21" s="15">
        <f t="shared" ref="E21:J21" si="4">FP17</f>
        <v>12545657</v>
      </c>
      <c r="F21" s="15">
        <f t="shared" si="4"/>
        <v>11010152</v>
      </c>
      <c r="G21" s="15">
        <f t="shared" si="4"/>
        <v>8900468</v>
      </c>
      <c r="H21" s="15">
        <f t="shared" si="4"/>
        <v>8070354</v>
      </c>
      <c r="I21" s="15">
        <f t="shared" si="4"/>
        <v>7597735.7999999998</v>
      </c>
      <c r="J21" s="15">
        <f t="shared" si="4"/>
        <v>7764637.0999999996</v>
      </c>
      <c r="K21" s="15"/>
      <c r="L21" s="15"/>
      <c r="M21" s="15"/>
      <c r="N21" s="15"/>
      <c r="O21" s="30"/>
      <c r="P21" s="15"/>
      <c r="Q21" s="18"/>
      <c r="FA21" s="14"/>
      <c r="FB21" s="14"/>
      <c r="FC21" s="14"/>
      <c r="FD21" s="14"/>
      <c r="FE21" s="14"/>
      <c r="FF21" s="14"/>
    </row>
    <row r="22" spans="2:178" x14ac:dyDescent="0.25">
      <c r="C22" s="6">
        <v>2020</v>
      </c>
      <c r="D22" s="15">
        <f t="shared" ref="D22:O22" si="5">FC17</f>
        <v>12496141.4</v>
      </c>
      <c r="E22" s="15">
        <f t="shared" si="5"/>
        <v>11706899.1</v>
      </c>
      <c r="F22" s="15">
        <f t="shared" si="5"/>
        <v>11124181.9</v>
      </c>
      <c r="G22" s="15">
        <f t="shared" si="5"/>
        <v>9350897</v>
      </c>
      <c r="H22" s="15">
        <f t="shared" si="5"/>
        <v>7783786.7999999998</v>
      </c>
      <c r="I22" s="15">
        <f>C17</f>
        <v>8719580</v>
      </c>
      <c r="J22" s="15">
        <f t="shared" si="5"/>
        <v>7139237.2000000002</v>
      </c>
      <c r="K22" s="15">
        <f t="shared" si="5"/>
        <v>6662413.9000000004</v>
      </c>
      <c r="L22" s="15">
        <f t="shared" si="5"/>
        <v>6916295.0999999996</v>
      </c>
      <c r="M22" s="15">
        <f t="shared" si="5"/>
        <v>8805470.5</v>
      </c>
      <c r="N22" s="15">
        <f t="shared" si="5"/>
        <v>9895810.3000000007</v>
      </c>
      <c r="O22" s="30">
        <f t="shared" si="5"/>
        <v>9895810.3000000007</v>
      </c>
      <c r="P22" s="15">
        <f>SUM(D22:O22)</f>
        <v>110496523.49999999</v>
      </c>
      <c r="Q22" s="18">
        <f>AVERAGE(D22:O22)</f>
        <v>9208043.6249999981</v>
      </c>
      <c r="FA22" s="14"/>
      <c r="FB22" s="14"/>
      <c r="FC22" s="14"/>
      <c r="FD22" s="14"/>
      <c r="FE22" s="14"/>
      <c r="FF22" s="14"/>
    </row>
    <row r="23" spans="2:178" x14ac:dyDescent="0.25">
      <c r="C23" s="6">
        <v>2019</v>
      </c>
      <c r="D23" s="15">
        <f>EQ17</f>
        <v>13273248.6</v>
      </c>
      <c r="E23" s="15">
        <f t="shared" ref="E23:O23" si="6">ER17</f>
        <v>12420458.1</v>
      </c>
      <c r="F23" s="15">
        <f t="shared" si="6"/>
        <v>12010452.300000001</v>
      </c>
      <c r="G23" s="15">
        <f t="shared" si="6"/>
        <v>9086694.4000000004</v>
      </c>
      <c r="H23" s="15">
        <f t="shared" si="6"/>
        <v>8108159.9000000004</v>
      </c>
      <c r="I23" s="15">
        <f t="shared" si="6"/>
        <v>7404156.7999999998</v>
      </c>
      <c r="J23" s="15">
        <f t="shared" si="6"/>
        <v>7470589.7000000002</v>
      </c>
      <c r="K23" s="15">
        <f t="shared" si="6"/>
        <v>7374316.7000000002</v>
      </c>
      <c r="L23" s="15">
        <f t="shared" si="6"/>
        <v>7083829.2000000002</v>
      </c>
      <c r="M23" s="15">
        <f t="shared" si="6"/>
        <v>8494715.9000000004</v>
      </c>
      <c r="N23" s="15">
        <f t="shared" si="6"/>
        <v>10508529</v>
      </c>
      <c r="O23" s="30">
        <f t="shared" si="6"/>
        <v>11779860.1</v>
      </c>
      <c r="P23" s="15">
        <f>SUM(D23:O23)</f>
        <v>115015010.7</v>
      </c>
      <c r="Q23" s="18">
        <f t="shared" ref="Q23:Q37" si="7">AVERAGE(D23:O23)</f>
        <v>9584584.2249999996</v>
      </c>
    </row>
    <row r="24" spans="2:178" x14ac:dyDescent="0.25">
      <c r="C24" s="6">
        <v>2018</v>
      </c>
      <c r="D24" s="15">
        <f>EE17</f>
        <v>13144586.5</v>
      </c>
      <c r="E24" s="15">
        <f t="shared" ref="E24:O24" si="8">EF17</f>
        <v>11888311.800000001</v>
      </c>
      <c r="F24" s="15">
        <f t="shared" si="8"/>
        <v>11760799.4</v>
      </c>
      <c r="G24" s="15">
        <f t="shared" si="8"/>
        <v>10045068.699999999</v>
      </c>
      <c r="H24" s="15">
        <f t="shared" si="8"/>
        <v>8351332.2000000002</v>
      </c>
      <c r="I24" s="15">
        <f t="shared" si="8"/>
        <v>7403921.4000000004</v>
      </c>
      <c r="J24" s="15">
        <f t="shared" si="8"/>
        <v>7388179.7999999998</v>
      </c>
      <c r="K24" s="15">
        <f t="shared" si="8"/>
        <v>7459264.5999999996</v>
      </c>
      <c r="L24" s="15">
        <f t="shared" si="8"/>
        <v>7509526.4000000004</v>
      </c>
      <c r="M24" s="15">
        <f t="shared" si="8"/>
        <v>8588861.3000000007</v>
      </c>
      <c r="N24" s="15">
        <f t="shared" si="8"/>
        <v>10115522.5</v>
      </c>
      <c r="O24" s="30">
        <f t="shared" si="8"/>
        <v>11677398.800000001</v>
      </c>
      <c r="P24" s="15">
        <f t="shared" ref="P24:P37" si="9">SUM(D24:O24)</f>
        <v>115332773.40000001</v>
      </c>
      <c r="Q24" s="18">
        <f t="shared" si="7"/>
        <v>9611064.4500000011</v>
      </c>
      <c r="EG24" s="39"/>
      <c r="EH24" s="39"/>
      <c r="EI24" s="39"/>
      <c r="EJ24" s="39"/>
      <c r="EK24" s="39"/>
      <c r="EL24" s="39"/>
      <c r="EM24" s="39"/>
      <c r="EN24" s="39"/>
      <c r="EO24" s="39"/>
      <c r="EP24" s="39"/>
      <c r="EQ24" s="39"/>
      <c r="ER24" s="39"/>
      <c r="ES24" s="39"/>
    </row>
    <row r="25" spans="2:178" x14ac:dyDescent="0.25">
      <c r="C25" s="6">
        <v>2017</v>
      </c>
      <c r="D25" s="15">
        <f>DS17</f>
        <v>11547613</v>
      </c>
      <c r="E25" s="15">
        <f t="shared" ref="E25:O25" si="10">DT17</f>
        <v>10221032</v>
      </c>
      <c r="F25" s="15">
        <f t="shared" si="10"/>
        <v>10694813</v>
      </c>
      <c r="G25" s="15">
        <f t="shared" si="10"/>
        <v>8613782</v>
      </c>
      <c r="H25" s="15">
        <f t="shared" si="10"/>
        <v>7340868</v>
      </c>
      <c r="I25" s="15">
        <f t="shared" si="10"/>
        <v>7099509</v>
      </c>
      <c r="J25" s="15">
        <f t="shared" si="10"/>
        <v>8016419</v>
      </c>
      <c r="K25" s="15">
        <f t="shared" si="10"/>
        <v>8108778</v>
      </c>
      <c r="L25" s="15">
        <f t="shared" si="10"/>
        <v>7057411</v>
      </c>
      <c r="M25" s="15">
        <f t="shared" si="10"/>
        <v>7772315</v>
      </c>
      <c r="N25" s="15">
        <f t="shared" si="10"/>
        <v>9743833</v>
      </c>
      <c r="O25" s="30">
        <f t="shared" si="10"/>
        <v>12135160</v>
      </c>
      <c r="P25" s="15">
        <f t="shared" si="9"/>
        <v>108351533</v>
      </c>
      <c r="Q25" s="18">
        <f t="shared" si="7"/>
        <v>9029294.416666666</v>
      </c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FC25" s="14"/>
    </row>
    <row r="26" spans="2:178" x14ac:dyDescent="0.25">
      <c r="C26" s="6">
        <v>2016</v>
      </c>
      <c r="D26" s="15">
        <f>DG17</f>
        <v>11053819</v>
      </c>
      <c r="E26" s="15">
        <f t="shared" ref="E26:O26" si="11">DH17</f>
        <v>9853951</v>
      </c>
      <c r="F26" s="15">
        <f t="shared" si="11"/>
        <v>9680224</v>
      </c>
      <c r="G26" s="15">
        <f t="shared" si="11"/>
        <v>7972443</v>
      </c>
      <c r="H26" s="15">
        <f t="shared" si="11"/>
        <v>6607140</v>
      </c>
      <c r="I26" s="15">
        <f t="shared" si="11"/>
        <v>7344556</v>
      </c>
      <c r="J26" s="15">
        <f t="shared" si="11"/>
        <v>7713752</v>
      </c>
      <c r="K26" s="15">
        <f t="shared" si="11"/>
        <v>7698609</v>
      </c>
      <c r="L26" s="15">
        <f t="shared" si="11"/>
        <v>6248138</v>
      </c>
      <c r="M26" s="15">
        <f t="shared" si="11"/>
        <v>7416823</v>
      </c>
      <c r="N26" s="15">
        <f t="shared" si="11"/>
        <v>8519660</v>
      </c>
      <c r="O26" s="30">
        <f t="shared" si="11"/>
        <v>10838390</v>
      </c>
      <c r="P26" s="15">
        <f>SUM(D26:O26)</f>
        <v>100947505</v>
      </c>
      <c r="Q26" s="18">
        <f t="shared" si="7"/>
        <v>8412292.083333334</v>
      </c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FC26" s="14"/>
    </row>
    <row r="27" spans="2:178" x14ac:dyDescent="0.25">
      <c r="C27" s="6">
        <v>2015</v>
      </c>
      <c r="D27" s="15">
        <f>CU17</f>
        <v>10781185</v>
      </c>
      <c r="E27" s="15">
        <f t="shared" ref="E27:O27" si="12">CV17</f>
        <v>10565533</v>
      </c>
      <c r="F27" s="15">
        <f t="shared" si="12"/>
        <v>9564464</v>
      </c>
      <c r="G27" s="15">
        <f t="shared" si="12"/>
        <v>7164592</v>
      </c>
      <c r="H27" s="15">
        <f t="shared" si="12"/>
        <v>5598033</v>
      </c>
      <c r="I27" s="15">
        <f t="shared" si="12"/>
        <v>4958730</v>
      </c>
      <c r="J27" s="15">
        <f t="shared" si="12"/>
        <v>5098013</v>
      </c>
      <c r="K27" s="15">
        <f t="shared" si="12"/>
        <v>5286216</v>
      </c>
      <c r="L27" s="15">
        <f t="shared" si="12"/>
        <v>5357635</v>
      </c>
      <c r="M27" s="15">
        <f t="shared" si="12"/>
        <v>6181358</v>
      </c>
      <c r="N27" s="15">
        <f t="shared" si="12"/>
        <v>7913670</v>
      </c>
      <c r="O27" s="30">
        <f t="shared" si="12"/>
        <v>9362150</v>
      </c>
      <c r="P27" s="15">
        <f t="shared" si="9"/>
        <v>87831579</v>
      </c>
      <c r="Q27" s="18">
        <f t="shared" si="7"/>
        <v>7319298.25</v>
      </c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FC27" s="14"/>
    </row>
    <row r="28" spans="2:178" x14ac:dyDescent="0.25">
      <c r="C28" s="6">
        <v>2014</v>
      </c>
      <c r="D28" s="15">
        <f>CI17</f>
        <v>10722875</v>
      </c>
      <c r="E28" s="15">
        <f t="shared" ref="E28:O28" si="13">CJ17</f>
        <v>10179073</v>
      </c>
      <c r="F28" s="15">
        <f t="shared" si="13"/>
        <v>9969373</v>
      </c>
      <c r="G28" s="15">
        <f t="shared" si="13"/>
        <v>7534195</v>
      </c>
      <c r="H28" s="15">
        <f t="shared" si="13"/>
        <v>5985718</v>
      </c>
      <c r="I28" s="15">
        <f t="shared" si="13"/>
        <v>4878864</v>
      </c>
      <c r="J28" s="15">
        <f t="shared" si="13"/>
        <v>5014954</v>
      </c>
      <c r="K28" s="15">
        <f t="shared" si="13"/>
        <v>4967863</v>
      </c>
      <c r="L28" s="15">
        <f t="shared" si="13"/>
        <v>4962116</v>
      </c>
      <c r="M28" s="15">
        <f t="shared" si="13"/>
        <v>6033279</v>
      </c>
      <c r="N28" s="15">
        <f t="shared" si="13"/>
        <v>8267677</v>
      </c>
      <c r="O28" s="30">
        <f t="shared" si="13"/>
        <v>9512564</v>
      </c>
      <c r="P28" s="15">
        <f t="shared" si="9"/>
        <v>88028551</v>
      </c>
      <c r="Q28" s="18">
        <f t="shared" si="7"/>
        <v>7335712.583333333</v>
      </c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</row>
    <row r="29" spans="2:178" x14ac:dyDescent="0.25">
      <c r="C29" s="6">
        <v>2013</v>
      </c>
      <c r="D29" s="15">
        <f>BW17</f>
        <v>10053658</v>
      </c>
      <c r="E29" s="15">
        <f t="shared" ref="E29:O29" si="14">BX17</f>
        <v>9129672</v>
      </c>
      <c r="F29" s="15">
        <f t="shared" si="14"/>
        <v>9083479</v>
      </c>
      <c r="G29" s="15">
        <f t="shared" si="14"/>
        <v>7508646</v>
      </c>
      <c r="H29" s="15">
        <f t="shared" si="14"/>
        <v>5550478</v>
      </c>
      <c r="I29" s="15">
        <f t="shared" si="14"/>
        <v>4840670</v>
      </c>
      <c r="J29" s="15">
        <f t="shared" si="14"/>
        <v>4801049</v>
      </c>
      <c r="K29" s="15">
        <f t="shared" si="14"/>
        <v>4856349</v>
      </c>
      <c r="L29" s="15">
        <f t="shared" si="14"/>
        <v>4845995</v>
      </c>
      <c r="M29" s="15">
        <f t="shared" si="14"/>
        <v>6168937</v>
      </c>
      <c r="N29" s="15">
        <f t="shared" si="14"/>
        <v>8082090</v>
      </c>
      <c r="O29" s="30">
        <f t="shared" si="14"/>
        <v>10218713</v>
      </c>
      <c r="P29" s="15">
        <f t="shared" si="9"/>
        <v>85139736</v>
      </c>
      <c r="Q29" s="18">
        <f t="shared" si="7"/>
        <v>7094978</v>
      </c>
    </row>
    <row r="30" spans="2:178" x14ac:dyDescent="0.25">
      <c r="C30" s="6">
        <v>2012</v>
      </c>
      <c r="D30" s="15">
        <f>BK17</f>
        <v>9515618</v>
      </c>
      <c r="E30" s="15">
        <f t="shared" ref="E30:O30" si="15">BL17</f>
        <v>8859260</v>
      </c>
      <c r="F30" s="15">
        <f t="shared" si="15"/>
        <v>8154300</v>
      </c>
      <c r="G30" s="15">
        <f t="shared" si="15"/>
        <v>6623339</v>
      </c>
      <c r="H30" s="15">
        <f t="shared" si="15"/>
        <v>5477976</v>
      </c>
      <c r="I30" s="15">
        <f t="shared" si="15"/>
        <v>4819563</v>
      </c>
      <c r="J30" s="15">
        <f t="shared" si="15"/>
        <v>4782227</v>
      </c>
      <c r="K30" s="15">
        <f t="shared" si="15"/>
        <v>4808957</v>
      </c>
      <c r="L30" s="15">
        <f t="shared" si="15"/>
        <v>4772100</v>
      </c>
      <c r="M30" s="15">
        <f t="shared" si="15"/>
        <v>6657320</v>
      </c>
      <c r="N30" s="15">
        <f t="shared" si="15"/>
        <v>8119838</v>
      </c>
      <c r="O30" s="30">
        <f t="shared" si="15"/>
        <v>9376171</v>
      </c>
      <c r="P30" s="15">
        <f t="shared" si="9"/>
        <v>81966669</v>
      </c>
      <c r="Q30" s="18">
        <f t="shared" si="7"/>
        <v>6830555.75</v>
      </c>
    </row>
    <row r="31" spans="2:178" x14ac:dyDescent="0.25">
      <c r="C31" s="6">
        <v>2011</v>
      </c>
      <c r="D31" s="15">
        <f t="shared" ref="D31:O31" si="16">AY17</f>
        <v>9982466</v>
      </c>
      <c r="E31" s="15">
        <f t="shared" si="16"/>
        <v>9150668</v>
      </c>
      <c r="F31" s="15">
        <f t="shared" si="16"/>
        <v>8859252</v>
      </c>
      <c r="G31" s="15">
        <f t="shared" si="16"/>
        <v>6649048</v>
      </c>
      <c r="H31" s="15">
        <f t="shared" si="16"/>
        <v>5511516</v>
      </c>
      <c r="I31" s="15">
        <f t="shared" si="16"/>
        <v>4549479</v>
      </c>
      <c r="J31" s="15">
        <f t="shared" si="16"/>
        <v>4422421</v>
      </c>
      <c r="K31" s="15">
        <f t="shared" si="16"/>
        <v>4530160</v>
      </c>
      <c r="L31" s="15">
        <f t="shared" si="16"/>
        <v>4442646</v>
      </c>
      <c r="M31" s="15">
        <f t="shared" si="16"/>
        <v>5750407</v>
      </c>
      <c r="N31" s="15">
        <f t="shared" si="16"/>
        <v>7229890</v>
      </c>
      <c r="O31" s="30">
        <f t="shared" si="16"/>
        <v>8388547</v>
      </c>
      <c r="P31" s="15">
        <f t="shared" si="9"/>
        <v>79466500</v>
      </c>
      <c r="Q31" s="18">
        <f t="shared" si="7"/>
        <v>6622208.333333333</v>
      </c>
    </row>
    <row r="32" spans="2:178" x14ac:dyDescent="0.25">
      <c r="C32" s="6">
        <v>2010</v>
      </c>
      <c r="D32" s="15">
        <f>AM17</f>
        <v>9089450</v>
      </c>
      <c r="E32" s="15">
        <f t="shared" ref="E32:O32" si="17">AN17</f>
        <v>8197158</v>
      </c>
      <c r="F32" s="15">
        <f t="shared" si="17"/>
        <v>7455597</v>
      </c>
      <c r="G32" s="15">
        <f t="shared" si="17"/>
        <v>5767344</v>
      </c>
      <c r="H32" s="15">
        <f t="shared" si="17"/>
        <v>5202211</v>
      </c>
      <c r="I32" s="15">
        <f t="shared" si="17"/>
        <v>4249937</v>
      </c>
      <c r="J32" s="15">
        <f t="shared" si="17"/>
        <v>4141464</v>
      </c>
      <c r="K32" s="15">
        <f t="shared" si="17"/>
        <v>4287817</v>
      </c>
      <c r="L32" s="15">
        <f t="shared" si="17"/>
        <v>4412962</v>
      </c>
      <c r="M32" s="15">
        <f t="shared" si="17"/>
        <v>5326932</v>
      </c>
      <c r="N32" s="15">
        <f t="shared" si="17"/>
        <v>7225305</v>
      </c>
      <c r="O32" s="30">
        <f t="shared" si="17"/>
        <v>9305071</v>
      </c>
      <c r="P32" s="15">
        <f t="shared" si="9"/>
        <v>74661248</v>
      </c>
      <c r="Q32" s="18">
        <f t="shared" si="7"/>
        <v>6221770.666666667</v>
      </c>
    </row>
    <row r="33" spans="2:148" x14ac:dyDescent="0.25">
      <c r="C33" s="6">
        <v>2009</v>
      </c>
      <c r="D33" s="15">
        <f>AA17</f>
        <v>9902532</v>
      </c>
      <c r="E33" s="15">
        <f t="shared" ref="E33:O33" si="18">AB17</f>
        <v>8509871</v>
      </c>
      <c r="F33" s="15">
        <f t="shared" si="18"/>
        <v>8229054</v>
      </c>
      <c r="G33" s="15">
        <f t="shared" si="18"/>
        <v>6018830</v>
      </c>
      <c r="H33" s="15">
        <f t="shared" si="18"/>
        <v>4867542</v>
      </c>
      <c r="I33" s="15">
        <f t="shared" si="18"/>
        <v>4219615</v>
      </c>
      <c r="J33" s="15">
        <f t="shared" si="18"/>
        <v>4038287</v>
      </c>
      <c r="K33" s="15">
        <f t="shared" si="18"/>
        <v>4109824</v>
      </c>
      <c r="L33" s="15">
        <f t="shared" si="18"/>
        <v>4038679</v>
      </c>
      <c r="M33" s="15">
        <f t="shared" si="18"/>
        <v>5863799</v>
      </c>
      <c r="N33" s="15">
        <f t="shared" si="18"/>
        <v>6529313</v>
      </c>
      <c r="O33" s="30">
        <f t="shared" si="18"/>
        <v>8966296</v>
      </c>
      <c r="P33" s="15">
        <f t="shared" si="9"/>
        <v>75293642</v>
      </c>
      <c r="Q33" s="18">
        <f t="shared" si="7"/>
        <v>6274470.166666667</v>
      </c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</row>
    <row r="34" spans="2:148" x14ac:dyDescent="0.25">
      <c r="C34" s="6">
        <v>2008</v>
      </c>
      <c r="D34" s="15">
        <f>O17</f>
        <v>9292934</v>
      </c>
      <c r="E34" s="15">
        <f t="shared" ref="E34:O34" si="19">P17</f>
        <v>8894422</v>
      </c>
      <c r="F34" s="15">
        <f t="shared" si="19"/>
        <v>8455019</v>
      </c>
      <c r="G34" s="15">
        <f t="shared" si="19"/>
        <v>6283169</v>
      </c>
      <c r="H34" s="15">
        <f t="shared" si="19"/>
        <v>5005973</v>
      </c>
      <c r="I34" s="15">
        <f t="shared" si="19"/>
        <v>4010691</v>
      </c>
      <c r="J34" s="15">
        <f t="shared" si="19"/>
        <v>3987804</v>
      </c>
      <c r="K34" s="15">
        <f t="shared" si="19"/>
        <v>3986970</v>
      </c>
      <c r="L34" s="15">
        <f t="shared" si="19"/>
        <v>4078944</v>
      </c>
      <c r="M34" s="15">
        <f t="shared" si="19"/>
        <v>5283152</v>
      </c>
      <c r="N34" s="15">
        <f t="shared" si="19"/>
        <v>6591791</v>
      </c>
      <c r="O34" s="30">
        <f t="shared" si="19"/>
        <v>9112112</v>
      </c>
      <c r="P34" s="15">
        <f t="shared" si="9"/>
        <v>74982981</v>
      </c>
      <c r="Q34" s="18">
        <f t="shared" si="7"/>
        <v>6248581.75</v>
      </c>
      <c r="EG34" s="14"/>
      <c r="EH34" s="14"/>
      <c r="EI34" s="14"/>
      <c r="EJ34" s="14"/>
      <c r="EK34" s="14"/>
      <c r="EL34" s="14"/>
      <c r="EM34" s="14"/>
      <c r="EN34" s="14"/>
      <c r="EO34" s="14"/>
      <c r="EP34" s="14"/>
      <c r="EQ34" s="14"/>
      <c r="ER34" s="14"/>
    </row>
    <row r="35" spans="2:148" x14ac:dyDescent="0.25">
      <c r="C35" s="6">
        <v>2007</v>
      </c>
      <c r="D35" s="15">
        <f>C17</f>
        <v>8719580</v>
      </c>
      <c r="E35" s="15">
        <f t="shared" ref="E35:O35" si="20">D17</f>
        <v>8851998</v>
      </c>
      <c r="F35" s="15">
        <f t="shared" si="20"/>
        <v>7990185</v>
      </c>
      <c r="G35" s="15">
        <f t="shared" si="20"/>
        <v>6589407</v>
      </c>
      <c r="H35" s="15">
        <f t="shared" si="20"/>
        <v>4713185</v>
      </c>
      <c r="I35" s="15">
        <f t="shared" si="20"/>
        <v>3777481</v>
      </c>
      <c r="J35" s="15">
        <f t="shared" si="20"/>
        <v>3920481</v>
      </c>
      <c r="K35" s="15">
        <f t="shared" si="20"/>
        <v>3973811</v>
      </c>
      <c r="L35" s="15">
        <f t="shared" si="20"/>
        <v>4176227</v>
      </c>
      <c r="M35" s="15">
        <f t="shared" si="20"/>
        <v>5155542</v>
      </c>
      <c r="N35" s="15">
        <f t="shared" si="20"/>
        <v>6932347</v>
      </c>
      <c r="O35" s="30">
        <f t="shared" si="20"/>
        <v>8875572</v>
      </c>
      <c r="P35" s="15">
        <f t="shared" si="9"/>
        <v>73675816</v>
      </c>
      <c r="Q35" s="18">
        <f t="shared" si="7"/>
        <v>6139651.333333333</v>
      </c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</row>
    <row r="36" spans="2:148" x14ac:dyDescent="0.25">
      <c r="C36" s="6" t="s">
        <v>13</v>
      </c>
      <c r="D36" s="17">
        <f>MAX(D22:D26)</f>
        <v>13273248.6</v>
      </c>
      <c r="E36" s="17">
        <f t="shared" ref="E36:O36" si="21">MAX(E22:E26)</f>
        <v>12420458.1</v>
      </c>
      <c r="F36" s="17">
        <f t="shared" si="21"/>
        <v>12010452.300000001</v>
      </c>
      <c r="G36" s="17">
        <f t="shared" si="21"/>
        <v>10045068.699999999</v>
      </c>
      <c r="H36" s="17">
        <f t="shared" si="21"/>
        <v>8351332.2000000002</v>
      </c>
      <c r="I36" s="17">
        <f t="shared" si="21"/>
        <v>8719580</v>
      </c>
      <c r="J36" s="17">
        <f t="shared" si="21"/>
        <v>8016419</v>
      </c>
      <c r="K36" s="17">
        <f t="shared" si="21"/>
        <v>8108778</v>
      </c>
      <c r="L36" s="17">
        <f t="shared" si="21"/>
        <v>7509526.4000000004</v>
      </c>
      <c r="M36" s="17">
        <f t="shared" si="21"/>
        <v>8805470.5</v>
      </c>
      <c r="N36" s="17">
        <f t="shared" si="21"/>
        <v>10508529</v>
      </c>
      <c r="O36" s="31">
        <f t="shared" si="21"/>
        <v>12135160</v>
      </c>
      <c r="P36" s="15">
        <f t="shared" si="9"/>
        <v>119904022.80000001</v>
      </c>
      <c r="Q36" s="18">
        <f t="shared" si="7"/>
        <v>9992001.9000000004</v>
      </c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</row>
    <row r="37" spans="2:148" x14ac:dyDescent="0.25">
      <c r="C37" s="6" t="s">
        <v>12</v>
      </c>
      <c r="D37" s="17">
        <f>MIN(D22:D26)</f>
        <v>11053819</v>
      </c>
      <c r="E37" s="17">
        <f t="shared" ref="E37:O37" si="22">MIN(E22:E26)</f>
        <v>9853951</v>
      </c>
      <c r="F37" s="17">
        <f t="shared" si="22"/>
        <v>9680224</v>
      </c>
      <c r="G37" s="17">
        <f t="shared" si="22"/>
        <v>7972443</v>
      </c>
      <c r="H37" s="17">
        <f t="shared" si="22"/>
        <v>6607140</v>
      </c>
      <c r="I37" s="17">
        <f t="shared" si="22"/>
        <v>7099509</v>
      </c>
      <c r="J37" s="17">
        <f t="shared" si="22"/>
        <v>7139237.2000000002</v>
      </c>
      <c r="K37" s="17">
        <f t="shared" si="22"/>
        <v>6662413.9000000004</v>
      </c>
      <c r="L37" s="17">
        <f t="shared" si="22"/>
        <v>6248138</v>
      </c>
      <c r="M37" s="17">
        <f t="shared" si="22"/>
        <v>7416823</v>
      </c>
      <c r="N37" s="17">
        <f t="shared" si="22"/>
        <v>8519660</v>
      </c>
      <c r="O37" s="31">
        <f t="shared" si="22"/>
        <v>9895810.3000000007</v>
      </c>
      <c r="P37" s="15">
        <f t="shared" si="9"/>
        <v>98149168.399999991</v>
      </c>
      <c r="Q37" s="18">
        <f t="shared" si="7"/>
        <v>8179097.3666666662</v>
      </c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</row>
    <row r="38" spans="2:148" ht="14.4" thickBot="1" x14ac:dyDescent="0.3">
      <c r="C38" s="4"/>
      <c r="D38" s="3" t="s">
        <v>11</v>
      </c>
      <c r="E38" s="3" t="s">
        <v>10</v>
      </c>
      <c r="F38" s="3" t="s">
        <v>9</v>
      </c>
      <c r="G38" s="3" t="s">
        <v>8</v>
      </c>
      <c r="H38" s="3" t="s">
        <v>7</v>
      </c>
      <c r="I38" s="3" t="s">
        <v>6</v>
      </c>
      <c r="J38" s="3" t="s">
        <v>5</v>
      </c>
      <c r="K38" s="3" t="s">
        <v>4</v>
      </c>
      <c r="L38" s="3" t="s">
        <v>3</v>
      </c>
      <c r="M38" s="3" t="s">
        <v>2</v>
      </c>
      <c r="N38" s="3" t="s">
        <v>1</v>
      </c>
      <c r="O38" s="2" t="s">
        <v>0</v>
      </c>
      <c r="P38" s="2"/>
      <c r="Q38" s="1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</row>
    <row r="41" spans="2:148" x14ac:dyDescent="0.25">
      <c r="B41" s="10" t="s">
        <v>27</v>
      </c>
      <c r="C41" s="27" t="s">
        <v>31</v>
      </c>
    </row>
    <row r="42" spans="2:148" x14ac:dyDescent="0.25">
      <c r="C42" t="s">
        <v>32</v>
      </c>
      <c r="G42" s="26" t="s">
        <v>33</v>
      </c>
    </row>
    <row r="44" spans="2:148" x14ac:dyDescent="0.25">
      <c r="C44" s="27" t="s">
        <v>29</v>
      </c>
    </row>
    <row r="45" spans="2:148" x14ac:dyDescent="0.25">
      <c r="C45" t="s">
        <v>28</v>
      </c>
      <c r="G45" s="26" t="s">
        <v>30</v>
      </c>
    </row>
  </sheetData>
  <hyperlinks>
    <hyperlink ref="G45" r:id="rId1" xr:uid="{73880512-1990-48A1-BA54-33CA82B92FBA}"/>
    <hyperlink ref="G42" r:id="rId2" xr:uid="{B6C150AD-3A28-4488-BE16-C81A78504279}"/>
  </hyperlinks>
  <pageMargins left="0.7" right="0.7" top="0.75" bottom="0.75" header="0.3" footer="0.3"/>
  <pageSetup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4D5588-3B43-4788-997E-33CAED616117}">
  <dimension ref="B10:FR45"/>
  <sheetViews>
    <sheetView topLeftCell="A10" zoomScale="85" zoomScaleNormal="85" workbookViewId="0">
      <pane xSplit="2" topLeftCell="C1" activePane="topRight" state="frozen"/>
      <selection pane="topRight" activeCell="F21" sqref="F21"/>
    </sheetView>
  </sheetViews>
  <sheetFormatPr defaultRowHeight="13.8" x14ac:dyDescent="0.25"/>
  <cols>
    <col min="2" max="2" width="52.59765625" customWidth="1"/>
    <col min="3" max="3" width="35.69921875" customWidth="1"/>
    <col min="4" max="4" width="13.19921875" customWidth="1"/>
    <col min="5" max="5" width="12" customWidth="1"/>
    <col min="6" max="9" width="13.19921875" customWidth="1"/>
    <col min="10" max="14" width="10.5" customWidth="1"/>
    <col min="15" max="15" width="12" customWidth="1"/>
    <col min="16" max="16" width="14.19921875" customWidth="1"/>
    <col min="17" max="17" width="12.69921875" customWidth="1"/>
    <col min="22" max="22" width="10.8984375" customWidth="1"/>
    <col min="75" max="75" width="10" customWidth="1"/>
    <col min="86" max="86" width="10.8984375" customWidth="1"/>
    <col min="87" max="87" width="10.69921875" customWidth="1"/>
    <col min="88" max="88" width="10.59765625" customWidth="1"/>
    <col min="111" max="111" width="10.3984375" customWidth="1"/>
    <col min="112" max="121" width="9.19921875" customWidth="1"/>
    <col min="122" max="125" width="10" customWidth="1"/>
    <col min="126" max="133" width="9.19921875" customWidth="1"/>
    <col min="134" max="136" width="10" customWidth="1"/>
    <col min="137" max="137" width="11.8984375" customWidth="1"/>
    <col min="138" max="138" width="11.5" customWidth="1"/>
    <col min="139" max="146" width="11.59765625" customWidth="1"/>
    <col min="147" max="158" width="13.19921875" customWidth="1"/>
    <col min="159" max="160" width="11.69921875" customWidth="1"/>
    <col min="161" max="164" width="10.59765625" customWidth="1"/>
    <col min="165" max="165" width="13.5" customWidth="1"/>
    <col min="166" max="167" width="10.59765625" customWidth="1"/>
    <col min="168" max="168" width="11.59765625" customWidth="1"/>
    <col min="169" max="169" width="11.19921875" customWidth="1"/>
    <col min="170" max="172" width="11.5" customWidth="1"/>
    <col min="173" max="173" width="10.69921875" customWidth="1"/>
  </cols>
  <sheetData>
    <row r="10" spans="2:174" ht="17.399999999999999" x14ac:dyDescent="0.3">
      <c r="E10" s="32" t="s">
        <v>41</v>
      </c>
    </row>
    <row r="12" spans="2:174" x14ac:dyDescent="0.25">
      <c r="B12" s="19" t="s">
        <v>35</v>
      </c>
      <c r="C12" s="20">
        <v>39083</v>
      </c>
      <c r="D12" s="20">
        <v>39114</v>
      </c>
      <c r="E12" s="20">
        <v>39142</v>
      </c>
      <c r="F12" s="20">
        <v>39173</v>
      </c>
      <c r="G12" s="20">
        <v>39203</v>
      </c>
      <c r="H12" s="20">
        <v>39234</v>
      </c>
      <c r="I12" s="20">
        <v>39264</v>
      </c>
      <c r="J12" s="20">
        <v>39295</v>
      </c>
      <c r="K12" s="20">
        <v>39326</v>
      </c>
      <c r="L12" s="20">
        <v>39356</v>
      </c>
      <c r="M12" s="20">
        <v>39387</v>
      </c>
      <c r="N12" s="20">
        <v>39417</v>
      </c>
      <c r="O12" s="20">
        <v>39448</v>
      </c>
      <c r="P12" s="20">
        <v>39479</v>
      </c>
      <c r="Q12" s="20">
        <v>39508</v>
      </c>
      <c r="R12" s="20">
        <v>39539</v>
      </c>
      <c r="S12" s="20">
        <v>39569</v>
      </c>
      <c r="T12" s="20">
        <v>39600</v>
      </c>
      <c r="U12" s="20">
        <v>39630</v>
      </c>
      <c r="V12" s="20">
        <v>39661</v>
      </c>
      <c r="W12" s="20">
        <v>39692</v>
      </c>
      <c r="X12" s="20">
        <v>39722</v>
      </c>
      <c r="Y12" s="20">
        <v>39753</v>
      </c>
      <c r="Z12" s="20">
        <v>39783</v>
      </c>
      <c r="AA12" s="20">
        <v>39814</v>
      </c>
      <c r="AB12" s="20">
        <v>39845</v>
      </c>
      <c r="AC12" s="20">
        <v>39873</v>
      </c>
      <c r="AD12" s="20">
        <v>39904</v>
      </c>
      <c r="AE12" s="20">
        <v>39934</v>
      </c>
      <c r="AF12" s="20">
        <v>39965</v>
      </c>
      <c r="AG12" s="20">
        <v>39995</v>
      </c>
      <c r="AH12" s="20">
        <v>40026</v>
      </c>
      <c r="AI12" s="20">
        <v>40057</v>
      </c>
      <c r="AJ12" s="20">
        <v>40087</v>
      </c>
      <c r="AK12" s="20">
        <v>40118</v>
      </c>
      <c r="AL12" s="20">
        <v>40148</v>
      </c>
      <c r="AM12" s="20">
        <v>40179</v>
      </c>
      <c r="AN12" s="20">
        <v>40210</v>
      </c>
      <c r="AO12" s="20">
        <v>40238</v>
      </c>
      <c r="AP12" s="20">
        <v>40269</v>
      </c>
      <c r="AQ12" s="20">
        <v>40299</v>
      </c>
      <c r="AR12" s="20">
        <v>40330</v>
      </c>
      <c r="AS12" s="20">
        <v>40360</v>
      </c>
      <c r="AT12" s="20">
        <v>40391</v>
      </c>
      <c r="AU12" s="20">
        <v>40422</v>
      </c>
      <c r="AV12" s="20">
        <v>40452</v>
      </c>
      <c r="AW12" s="20">
        <v>40483</v>
      </c>
      <c r="AX12" s="20">
        <v>40513</v>
      </c>
      <c r="AY12" s="20">
        <v>40544</v>
      </c>
      <c r="AZ12" s="20">
        <v>40575</v>
      </c>
      <c r="BA12" s="20">
        <v>40603</v>
      </c>
      <c r="BB12" s="20">
        <v>40634</v>
      </c>
      <c r="BC12" s="20">
        <v>40664</v>
      </c>
      <c r="BD12" s="20">
        <v>40695</v>
      </c>
      <c r="BE12" s="20">
        <v>40725</v>
      </c>
      <c r="BF12" s="20">
        <v>40756</v>
      </c>
      <c r="BG12" s="20">
        <v>40787</v>
      </c>
      <c r="BH12" s="20">
        <v>40817</v>
      </c>
      <c r="BI12" s="20">
        <v>40848</v>
      </c>
      <c r="BJ12" s="20">
        <v>40878</v>
      </c>
      <c r="BK12" s="20">
        <v>40909</v>
      </c>
      <c r="BL12" s="20">
        <v>40940</v>
      </c>
      <c r="BM12" s="20">
        <v>40969</v>
      </c>
      <c r="BN12" s="20">
        <v>41000</v>
      </c>
      <c r="BO12" s="20">
        <v>41030</v>
      </c>
      <c r="BP12" s="20">
        <v>41061</v>
      </c>
      <c r="BQ12" s="20">
        <v>41091</v>
      </c>
      <c r="BR12" s="20">
        <v>41122</v>
      </c>
      <c r="BS12" s="20">
        <v>41153</v>
      </c>
      <c r="BT12" s="20">
        <v>41183</v>
      </c>
      <c r="BU12" s="20">
        <v>41214</v>
      </c>
      <c r="BV12" s="20">
        <v>41244</v>
      </c>
      <c r="BW12" s="20">
        <v>41275</v>
      </c>
      <c r="BX12" s="20">
        <v>41306</v>
      </c>
      <c r="BY12" s="20">
        <v>41334</v>
      </c>
      <c r="BZ12" s="20">
        <v>41365</v>
      </c>
      <c r="CA12" s="20">
        <v>41395</v>
      </c>
      <c r="CB12" s="20">
        <v>41426</v>
      </c>
      <c r="CC12" s="20">
        <v>41456</v>
      </c>
      <c r="CD12" s="20">
        <v>41487</v>
      </c>
      <c r="CE12" s="20">
        <v>41518</v>
      </c>
      <c r="CF12" s="20">
        <v>41548</v>
      </c>
      <c r="CG12" s="20">
        <v>41579</v>
      </c>
      <c r="CH12" s="20">
        <v>41609</v>
      </c>
      <c r="CI12" s="20">
        <v>41640</v>
      </c>
      <c r="CJ12" s="20">
        <v>41671</v>
      </c>
      <c r="CK12" s="20">
        <v>41699</v>
      </c>
      <c r="CL12" s="20">
        <v>41730</v>
      </c>
      <c r="CM12" s="20">
        <v>41760</v>
      </c>
      <c r="CN12" s="20">
        <v>41791</v>
      </c>
      <c r="CO12" s="20">
        <v>41821</v>
      </c>
      <c r="CP12" s="20">
        <v>41852</v>
      </c>
      <c r="CQ12" s="20">
        <v>41883</v>
      </c>
      <c r="CR12" s="20">
        <v>41913</v>
      </c>
      <c r="CS12" s="20">
        <v>41944</v>
      </c>
      <c r="CT12" s="20">
        <v>41974</v>
      </c>
      <c r="CU12" s="20">
        <v>42005</v>
      </c>
      <c r="CV12" s="20">
        <v>42036</v>
      </c>
      <c r="CW12" s="20">
        <v>42064</v>
      </c>
      <c r="CX12" s="20">
        <v>42095</v>
      </c>
      <c r="CY12" s="20">
        <v>42125</v>
      </c>
      <c r="CZ12" s="20">
        <v>42156</v>
      </c>
      <c r="DA12" s="20">
        <v>42186</v>
      </c>
      <c r="DB12" s="20">
        <v>42217</v>
      </c>
      <c r="DC12" s="20">
        <v>42248</v>
      </c>
      <c r="DD12" s="20">
        <v>42278</v>
      </c>
      <c r="DE12" s="20">
        <v>42309</v>
      </c>
      <c r="DF12" s="20">
        <v>42339</v>
      </c>
      <c r="DG12" s="21">
        <v>42370</v>
      </c>
      <c r="DH12" s="21">
        <v>42401</v>
      </c>
      <c r="DI12" s="21">
        <v>42430</v>
      </c>
      <c r="DJ12" s="21">
        <v>42461</v>
      </c>
      <c r="DK12" s="21">
        <v>42491</v>
      </c>
      <c r="DL12" s="21">
        <v>42522</v>
      </c>
      <c r="DM12" s="21">
        <v>42552</v>
      </c>
      <c r="DN12" s="21">
        <v>42583</v>
      </c>
      <c r="DO12" s="21">
        <v>42614</v>
      </c>
      <c r="DP12" s="21">
        <v>42644</v>
      </c>
      <c r="DQ12" s="21">
        <v>42675</v>
      </c>
      <c r="DR12" s="21">
        <v>42705</v>
      </c>
      <c r="DS12" s="21">
        <v>42736</v>
      </c>
      <c r="DT12" s="21">
        <v>42767</v>
      </c>
      <c r="DU12" s="21">
        <v>42795</v>
      </c>
      <c r="DV12" s="21">
        <v>42826</v>
      </c>
      <c r="DW12" s="21">
        <v>42856</v>
      </c>
      <c r="DX12" s="21">
        <v>42887</v>
      </c>
      <c r="DY12" s="21">
        <v>42917</v>
      </c>
      <c r="DZ12" s="21">
        <v>42948</v>
      </c>
      <c r="EA12" s="21">
        <v>42979</v>
      </c>
      <c r="EB12" s="21">
        <v>43009</v>
      </c>
      <c r="EC12" s="21">
        <v>43040</v>
      </c>
      <c r="ED12" s="21">
        <v>43070</v>
      </c>
      <c r="EE12" s="21">
        <v>43101</v>
      </c>
      <c r="EF12" s="21">
        <v>43132</v>
      </c>
      <c r="EG12" s="21">
        <v>43160</v>
      </c>
      <c r="EH12" s="21">
        <v>43191</v>
      </c>
      <c r="EI12" s="21">
        <v>43221</v>
      </c>
      <c r="EJ12" s="21">
        <v>43252</v>
      </c>
      <c r="EK12" s="21">
        <v>43282</v>
      </c>
      <c r="EL12" s="21">
        <v>43313</v>
      </c>
      <c r="EM12" s="21">
        <v>43344</v>
      </c>
      <c r="EN12" s="21">
        <v>43374</v>
      </c>
      <c r="EO12" s="21">
        <v>43405</v>
      </c>
      <c r="EP12" s="21">
        <v>43435</v>
      </c>
      <c r="EQ12" s="21">
        <v>43466</v>
      </c>
      <c r="ER12" s="21">
        <v>43497</v>
      </c>
      <c r="ES12" s="21">
        <v>43525</v>
      </c>
      <c r="ET12" s="21">
        <v>43556</v>
      </c>
      <c r="EU12" s="21">
        <v>43586</v>
      </c>
      <c r="EV12" s="21">
        <v>43617</v>
      </c>
      <c r="EW12" s="21">
        <v>43647</v>
      </c>
      <c r="EX12" s="21">
        <v>43678</v>
      </c>
      <c r="EY12" s="21">
        <v>43709</v>
      </c>
      <c r="EZ12" s="21">
        <v>43739</v>
      </c>
      <c r="FA12" s="21">
        <v>43770</v>
      </c>
      <c r="FB12" s="21">
        <v>43800</v>
      </c>
      <c r="FC12" s="21">
        <v>43831</v>
      </c>
      <c r="FD12" s="21">
        <v>43862</v>
      </c>
      <c r="FE12" s="21">
        <v>43891</v>
      </c>
      <c r="FF12" s="21">
        <v>43922</v>
      </c>
      <c r="FG12" s="21">
        <v>43952</v>
      </c>
      <c r="FH12" s="21">
        <v>43983</v>
      </c>
      <c r="FI12" s="21">
        <v>44013</v>
      </c>
      <c r="FJ12" s="21">
        <v>44044</v>
      </c>
      <c r="FK12" s="21">
        <v>44075</v>
      </c>
      <c r="FL12" s="21">
        <v>44105</v>
      </c>
      <c r="FM12" s="21">
        <v>44136</v>
      </c>
      <c r="FN12" s="21">
        <v>44166</v>
      </c>
      <c r="FO12" s="21">
        <v>44197</v>
      </c>
      <c r="FP12" s="21">
        <v>44228</v>
      </c>
      <c r="FQ12" s="21">
        <v>44256</v>
      </c>
      <c r="FR12" s="21">
        <v>44287</v>
      </c>
    </row>
    <row r="13" spans="2:174" x14ac:dyDescent="0.25">
      <c r="B13" s="19" t="s">
        <v>36</v>
      </c>
      <c r="C13" s="22">
        <v>2656145</v>
      </c>
      <c r="D13" s="22">
        <v>2832346</v>
      </c>
      <c r="E13" s="22">
        <v>2273494</v>
      </c>
      <c r="F13" s="22">
        <v>1784504</v>
      </c>
      <c r="G13" s="22">
        <v>848500</v>
      </c>
      <c r="H13" s="22">
        <v>491062</v>
      </c>
      <c r="I13" s="22">
        <v>416445</v>
      </c>
      <c r="J13" s="22">
        <v>429915</v>
      </c>
      <c r="K13" s="22">
        <v>525741</v>
      </c>
      <c r="L13" s="22">
        <v>839035</v>
      </c>
      <c r="M13" s="22">
        <v>1709930</v>
      </c>
      <c r="N13" s="22">
        <v>2692326</v>
      </c>
      <c r="O13" s="22">
        <v>2861449</v>
      </c>
      <c r="P13" s="22">
        <v>2628076</v>
      </c>
      <c r="Q13" s="22">
        <v>2459207</v>
      </c>
      <c r="R13" s="22">
        <v>1514222</v>
      </c>
      <c r="S13" s="22">
        <v>854436</v>
      </c>
      <c r="T13" s="22">
        <v>544234</v>
      </c>
      <c r="U13" s="22">
        <v>482109</v>
      </c>
      <c r="V13" s="22">
        <v>440968</v>
      </c>
      <c r="W13" s="22">
        <v>493714</v>
      </c>
      <c r="X13" s="22">
        <v>983277</v>
      </c>
      <c r="Y13" s="22">
        <v>1595141</v>
      </c>
      <c r="Z13" s="22">
        <v>2817785</v>
      </c>
      <c r="AA13" s="22">
        <v>3220617</v>
      </c>
      <c r="AB13" s="22">
        <v>2652124</v>
      </c>
      <c r="AC13" s="22">
        <v>2422161</v>
      </c>
      <c r="AD13" s="22">
        <v>1508746</v>
      </c>
      <c r="AE13" s="22">
        <v>865463</v>
      </c>
      <c r="AF13" s="22">
        <v>508512</v>
      </c>
      <c r="AG13" s="22">
        <v>434279</v>
      </c>
      <c r="AH13" s="22">
        <v>430290</v>
      </c>
      <c r="AI13" s="22">
        <v>482949</v>
      </c>
      <c r="AJ13" s="22">
        <v>1170779</v>
      </c>
      <c r="AK13" s="22">
        <v>1437072</v>
      </c>
      <c r="AL13" s="22">
        <v>2611748</v>
      </c>
      <c r="AM13" s="22">
        <v>2840507</v>
      </c>
      <c r="AN13" s="22">
        <v>2492529</v>
      </c>
      <c r="AO13" s="22">
        <v>1949762</v>
      </c>
      <c r="AP13" s="22">
        <v>1275889</v>
      </c>
      <c r="AQ13" s="22">
        <v>901661</v>
      </c>
      <c r="AR13" s="22">
        <v>527463</v>
      </c>
      <c r="AS13" s="22">
        <v>378987</v>
      </c>
      <c r="AT13" s="22">
        <v>406019</v>
      </c>
      <c r="AU13" s="22">
        <v>567102</v>
      </c>
      <c r="AV13" s="22">
        <v>842050</v>
      </c>
      <c r="AW13" s="22">
        <v>1742114</v>
      </c>
      <c r="AX13" s="22">
        <v>2658896</v>
      </c>
      <c r="AY13" s="22">
        <v>3061179</v>
      </c>
      <c r="AZ13" s="22">
        <v>2809541</v>
      </c>
      <c r="BA13" s="22">
        <v>2457475</v>
      </c>
      <c r="BB13" s="22">
        <v>1599372</v>
      </c>
      <c r="BC13" s="22">
        <v>1037356</v>
      </c>
      <c r="BD13" s="22">
        <v>529817</v>
      </c>
      <c r="BE13" s="22">
        <v>399663</v>
      </c>
      <c r="BF13" s="22">
        <v>379606</v>
      </c>
      <c r="BG13" s="22">
        <v>475285</v>
      </c>
      <c r="BH13" s="22">
        <v>904413</v>
      </c>
      <c r="BI13" s="22">
        <v>1628463</v>
      </c>
      <c r="BJ13" s="22">
        <v>2157963</v>
      </c>
      <c r="BK13" s="22">
        <v>2655671</v>
      </c>
      <c r="BL13" s="22">
        <v>2417699</v>
      </c>
      <c r="BM13" s="22">
        <v>1956548</v>
      </c>
      <c r="BN13" s="22">
        <v>1371920</v>
      </c>
      <c r="BO13" s="22">
        <v>835995</v>
      </c>
      <c r="BP13" s="22">
        <v>515750</v>
      </c>
      <c r="BQ13" s="22">
        <v>379720</v>
      </c>
      <c r="BR13" s="22">
        <v>382135</v>
      </c>
      <c r="BS13" s="22">
        <v>452988</v>
      </c>
      <c r="BT13" s="22">
        <v>1077617</v>
      </c>
      <c r="BU13" s="22">
        <v>1822236</v>
      </c>
      <c r="BV13" s="22">
        <v>2431534</v>
      </c>
      <c r="BW13" s="22">
        <v>2808337</v>
      </c>
      <c r="BX13" s="22">
        <v>2564338</v>
      </c>
      <c r="BY13" s="22">
        <v>2334621</v>
      </c>
      <c r="BZ13" s="22">
        <v>1713283</v>
      </c>
      <c r="CA13" s="22">
        <v>824503</v>
      </c>
      <c r="CB13" s="22">
        <v>540898</v>
      </c>
      <c r="CC13" s="22">
        <v>415495</v>
      </c>
      <c r="CD13" s="22">
        <v>378240</v>
      </c>
      <c r="CE13" s="22">
        <v>487462</v>
      </c>
      <c r="CF13" s="22">
        <v>939553</v>
      </c>
      <c r="CG13" s="22">
        <v>1859168</v>
      </c>
      <c r="CH13" s="22">
        <v>2776642</v>
      </c>
      <c r="CI13" s="22">
        <v>3139278</v>
      </c>
      <c r="CJ13" s="22">
        <v>3052541</v>
      </c>
      <c r="CK13" s="22">
        <v>2731894</v>
      </c>
      <c r="CL13" s="22">
        <v>1740553</v>
      </c>
      <c r="CM13" s="22">
        <v>994591</v>
      </c>
      <c r="CN13" s="22">
        <v>513320</v>
      </c>
      <c r="CO13" s="22">
        <v>401769</v>
      </c>
      <c r="CP13" s="22">
        <v>419973</v>
      </c>
      <c r="CQ13" s="22">
        <v>519261</v>
      </c>
      <c r="CR13" s="22">
        <v>870309</v>
      </c>
      <c r="CS13" s="22">
        <v>1950169</v>
      </c>
      <c r="CT13" s="22">
        <v>2439967</v>
      </c>
      <c r="CU13" s="22">
        <v>2996025</v>
      </c>
      <c r="CV13" s="22">
        <v>2992561</v>
      </c>
      <c r="CW13" s="22">
        <v>2457561</v>
      </c>
      <c r="CX13" s="22">
        <v>1561395</v>
      </c>
      <c r="CY13" s="22">
        <v>818497</v>
      </c>
      <c r="CZ13" s="22">
        <v>482855</v>
      </c>
      <c r="DA13" s="22">
        <v>394050</v>
      </c>
      <c r="DB13" s="22">
        <v>396866</v>
      </c>
      <c r="DC13" s="22">
        <v>537406</v>
      </c>
      <c r="DD13" s="22">
        <v>863377</v>
      </c>
      <c r="DE13" s="22">
        <v>1733209</v>
      </c>
      <c r="DF13" s="22">
        <v>2339940</v>
      </c>
      <c r="DG13" s="23">
        <v>2788254</v>
      </c>
      <c r="DH13" s="23">
        <v>2384213</v>
      </c>
      <c r="DI13" s="23">
        <v>2028989</v>
      </c>
      <c r="DJ13" s="23">
        <v>1411788</v>
      </c>
      <c r="DK13" s="23">
        <v>840927</v>
      </c>
      <c r="DL13" s="23">
        <v>478346</v>
      </c>
      <c r="DM13" s="23">
        <v>407999</v>
      </c>
      <c r="DN13" s="23">
        <v>366458</v>
      </c>
      <c r="DO13" s="23">
        <v>438434</v>
      </c>
      <c r="DP13" s="23">
        <v>847687</v>
      </c>
      <c r="DQ13" s="23">
        <v>1406999</v>
      </c>
      <c r="DR13" s="23">
        <v>2389239</v>
      </c>
      <c r="DS13" s="23">
        <v>2908417</v>
      </c>
      <c r="DT13" s="23">
        <v>2441952</v>
      </c>
      <c r="DU13" s="23">
        <v>2370158</v>
      </c>
      <c r="DV13" s="23">
        <v>1589119</v>
      </c>
      <c r="DW13" s="23">
        <v>1030332</v>
      </c>
      <c r="DX13" s="23">
        <v>556985</v>
      </c>
      <c r="DY13" s="23">
        <v>412135</v>
      </c>
      <c r="DZ13" s="23">
        <v>377513</v>
      </c>
      <c r="EA13" s="23">
        <v>471629</v>
      </c>
      <c r="EB13" s="23">
        <v>838926</v>
      </c>
      <c r="EC13" s="23">
        <v>1643695</v>
      </c>
      <c r="ED13" s="23">
        <v>2606644</v>
      </c>
      <c r="EE13" s="23">
        <v>3204712</v>
      </c>
      <c r="EF13" s="23">
        <v>2909888</v>
      </c>
      <c r="EG13" s="23">
        <v>2652800</v>
      </c>
      <c r="EH13" s="23">
        <v>2002266</v>
      </c>
      <c r="EI13" s="23">
        <v>1013771</v>
      </c>
      <c r="EJ13" s="23">
        <v>603368</v>
      </c>
      <c r="EK13" s="23">
        <v>447219</v>
      </c>
      <c r="EL13" s="23">
        <v>428058</v>
      </c>
      <c r="EM13" s="23">
        <v>586706</v>
      </c>
      <c r="EN13" s="23">
        <v>1002503</v>
      </c>
      <c r="EO13" s="23">
        <v>1716368</v>
      </c>
      <c r="EP13" s="23">
        <v>2525787</v>
      </c>
      <c r="EQ13" s="23">
        <v>2997347</v>
      </c>
      <c r="ER13" s="23">
        <v>2795909</v>
      </c>
      <c r="ES13" s="23">
        <v>2414505</v>
      </c>
      <c r="ET13" s="23">
        <v>1392559</v>
      </c>
      <c r="EU13" s="23">
        <v>919790</v>
      </c>
      <c r="EV13" s="23">
        <v>545469</v>
      </c>
      <c r="EW13" s="23">
        <v>418877</v>
      </c>
      <c r="EX13" s="23">
        <v>356683</v>
      </c>
      <c r="EY13" s="23">
        <v>450832</v>
      </c>
      <c r="EZ13" s="23">
        <v>1055341</v>
      </c>
      <c r="FA13" s="24">
        <v>1910612</v>
      </c>
      <c r="FB13" s="24">
        <v>2408889</v>
      </c>
      <c r="FC13" s="15">
        <v>2651548</v>
      </c>
      <c r="FD13" s="15">
        <v>2460004</v>
      </c>
      <c r="FE13" s="15">
        <v>2053383</v>
      </c>
      <c r="FF13" s="15">
        <v>1635211</v>
      </c>
      <c r="FG13" s="15">
        <v>926900</v>
      </c>
      <c r="FH13" s="15">
        <v>550927</v>
      </c>
      <c r="FI13" s="15">
        <v>416827</v>
      </c>
      <c r="FJ13" s="15">
        <v>354802</v>
      </c>
      <c r="FK13" s="15">
        <v>515523</v>
      </c>
      <c r="FL13" s="15">
        <v>1097562</v>
      </c>
      <c r="FM13" s="15">
        <v>1652134</v>
      </c>
      <c r="FN13" s="15">
        <v>1652134</v>
      </c>
      <c r="FO13" s="15">
        <v>2259217</v>
      </c>
      <c r="FP13" s="15">
        <v>2606462</v>
      </c>
      <c r="FQ13" s="15">
        <f>'[1]NGas Sales - LDC'!$BN$9</f>
        <v>1982578</v>
      </c>
      <c r="FR13" s="15"/>
    </row>
    <row r="14" spans="2:174" s="13" customFormat="1" x14ac:dyDescent="0.25">
      <c r="B14" s="28" t="s">
        <v>37</v>
      </c>
      <c r="C14" s="23">
        <v>4178479</v>
      </c>
      <c r="D14" s="23">
        <v>4020732</v>
      </c>
      <c r="E14" s="23">
        <v>4076785</v>
      </c>
      <c r="F14" s="23">
        <v>3538279</v>
      </c>
      <c r="G14" s="23">
        <v>3253711</v>
      </c>
      <c r="H14" s="23">
        <v>2898893</v>
      </c>
      <c r="I14" s="23">
        <v>3160446</v>
      </c>
      <c r="J14" s="23">
        <v>3179443</v>
      </c>
      <c r="K14" s="23">
        <v>3252716</v>
      </c>
      <c r="L14" s="23">
        <v>3645905</v>
      </c>
      <c r="M14" s="23">
        <v>3962916</v>
      </c>
      <c r="N14" s="23">
        <v>4374143</v>
      </c>
      <c r="O14" s="23">
        <v>4459087</v>
      </c>
      <c r="P14" s="23">
        <v>4340373</v>
      </c>
      <c r="Q14" s="23">
        <v>4225427</v>
      </c>
      <c r="R14" s="23">
        <v>3637368</v>
      </c>
      <c r="S14" s="23">
        <v>3470068</v>
      </c>
      <c r="T14" s="23">
        <v>3038544</v>
      </c>
      <c r="U14" s="23">
        <v>3136731</v>
      </c>
      <c r="V14" s="23">
        <v>3206027</v>
      </c>
      <c r="W14" s="23">
        <v>3189350</v>
      </c>
      <c r="X14" s="23">
        <v>3484959</v>
      </c>
      <c r="Y14" s="23">
        <v>3818015</v>
      </c>
      <c r="Z14" s="23">
        <v>4261910</v>
      </c>
      <c r="AA14" s="23">
        <v>4442126</v>
      </c>
      <c r="AB14" s="23">
        <v>3991167</v>
      </c>
      <c r="AC14" s="23">
        <v>4087857</v>
      </c>
      <c r="AD14" s="23">
        <v>3404382</v>
      </c>
      <c r="AE14" s="23">
        <v>3310582</v>
      </c>
      <c r="AF14" s="23">
        <v>3244408</v>
      </c>
      <c r="AG14" s="23">
        <v>3233531</v>
      </c>
      <c r="AH14" s="23">
        <v>3305650</v>
      </c>
      <c r="AI14" s="23">
        <v>3141821</v>
      </c>
      <c r="AJ14" s="23">
        <v>3815320</v>
      </c>
      <c r="AK14" s="23">
        <v>3899820</v>
      </c>
      <c r="AL14" s="23">
        <v>4422744</v>
      </c>
      <c r="AM14" s="23">
        <v>4254886</v>
      </c>
      <c r="AN14" s="23">
        <v>3910643</v>
      </c>
      <c r="AO14" s="23">
        <v>4037790</v>
      </c>
      <c r="AP14" s="23">
        <v>3536560</v>
      </c>
      <c r="AQ14" s="23">
        <v>3618246</v>
      </c>
      <c r="AR14" s="23">
        <v>3315148</v>
      </c>
      <c r="AS14" s="23">
        <v>3400271</v>
      </c>
      <c r="AT14" s="23">
        <v>3504500</v>
      </c>
      <c r="AU14" s="23">
        <v>3353192</v>
      </c>
      <c r="AV14" s="23">
        <v>3762064</v>
      </c>
      <c r="AW14" s="23">
        <v>4212357</v>
      </c>
      <c r="AX14" s="23">
        <v>4752632</v>
      </c>
      <c r="AY14" s="23">
        <v>4832534</v>
      </c>
      <c r="AZ14" s="23">
        <v>4350343</v>
      </c>
      <c r="BA14" s="23">
        <v>4497337</v>
      </c>
      <c r="BB14" s="23">
        <v>3875760</v>
      </c>
      <c r="BC14" s="23">
        <v>3716746</v>
      </c>
      <c r="BD14" s="23">
        <v>3572067</v>
      </c>
      <c r="BE14" s="23">
        <v>3665484</v>
      </c>
      <c r="BF14" s="23">
        <v>3800684</v>
      </c>
      <c r="BG14" s="23">
        <v>3540784</v>
      </c>
      <c r="BH14" s="23">
        <v>4120201</v>
      </c>
      <c r="BI14" s="23">
        <v>4410651</v>
      </c>
      <c r="BJ14" s="23">
        <v>4684325</v>
      </c>
      <c r="BK14" s="23">
        <v>4948883</v>
      </c>
      <c r="BL14" s="23">
        <v>4675856</v>
      </c>
      <c r="BM14" s="23">
        <v>4760732</v>
      </c>
      <c r="BN14" s="23">
        <v>4252814</v>
      </c>
      <c r="BO14" s="23">
        <v>4010312</v>
      </c>
      <c r="BP14" s="23">
        <v>3912470</v>
      </c>
      <c r="BQ14" s="23">
        <v>4097870</v>
      </c>
      <c r="BR14" s="23">
        <v>4104540</v>
      </c>
      <c r="BS14" s="23">
        <v>3938461</v>
      </c>
      <c r="BT14" s="23">
        <v>4807804</v>
      </c>
      <c r="BU14" s="23">
        <v>4961195</v>
      </c>
      <c r="BV14" s="23">
        <v>5231940</v>
      </c>
      <c r="BW14" s="23">
        <v>5332092</v>
      </c>
      <c r="BX14" s="23">
        <v>4761471</v>
      </c>
      <c r="BY14" s="23">
        <v>5063107</v>
      </c>
      <c r="BZ14" s="23">
        <v>4541169</v>
      </c>
      <c r="CA14" s="23">
        <v>4089236</v>
      </c>
      <c r="CB14" s="23">
        <v>3885959</v>
      </c>
      <c r="CC14" s="23">
        <v>4063825</v>
      </c>
      <c r="CD14" s="23">
        <v>4158493</v>
      </c>
      <c r="CE14" s="23">
        <v>3973756</v>
      </c>
      <c r="CF14" s="23">
        <v>4516496</v>
      </c>
      <c r="CG14" s="23">
        <v>4872096</v>
      </c>
      <c r="CH14" s="23">
        <v>5453707</v>
      </c>
      <c r="CI14" s="23">
        <v>5428748</v>
      </c>
      <c r="CJ14" s="23">
        <v>5009779</v>
      </c>
      <c r="CK14" s="23">
        <v>5251011</v>
      </c>
      <c r="CL14" s="23">
        <v>4491101</v>
      </c>
      <c r="CM14" s="23">
        <v>4262264</v>
      </c>
      <c r="CN14" s="23">
        <v>3951444</v>
      </c>
      <c r="CO14" s="23">
        <v>4298352</v>
      </c>
      <c r="CP14" s="23">
        <v>4205249</v>
      </c>
      <c r="CQ14" s="23">
        <v>4012495</v>
      </c>
      <c r="CR14" s="23">
        <v>4470066</v>
      </c>
      <c r="CS14" s="23">
        <v>4902884</v>
      </c>
      <c r="CT14" s="23">
        <v>5281476</v>
      </c>
      <c r="CU14" s="23">
        <v>5666626</v>
      </c>
      <c r="CV14" s="23">
        <v>5374601</v>
      </c>
      <c r="CW14" s="23">
        <v>5277112</v>
      </c>
      <c r="CX14" s="23">
        <v>4440100</v>
      </c>
      <c r="CY14" s="23">
        <v>4110991</v>
      </c>
      <c r="CZ14" s="23">
        <v>4100750</v>
      </c>
      <c r="DA14" s="23">
        <v>4367518</v>
      </c>
      <c r="DB14" s="23">
        <v>4549565</v>
      </c>
      <c r="DC14" s="23">
        <v>4400347</v>
      </c>
      <c r="DD14" s="23">
        <v>4622167</v>
      </c>
      <c r="DE14" s="23">
        <v>4933324</v>
      </c>
      <c r="DF14" s="23">
        <v>5369497</v>
      </c>
      <c r="DG14" s="23">
        <v>6330645</v>
      </c>
      <c r="DH14" s="23">
        <v>5702168</v>
      </c>
      <c r="DI14" s="23">
        <v>5946802</v>
      </c>
      <c r="DJ14" s="23">
        <v>5336045</v>
      </c>
      <c r="DK14" s="23">
        <v>4976784</v>
      </c>
      <c r="DL14" s="23">
        <v>6396837</v>
      </c>
      <c r="DM14" s="23">
        <v>6887114</v>
      </c>
      <c r="DN14" s="23">
        <v>6904284</v>
      </c>
      <c r="DO14" s="23">
        <v>5335590</v>
      </c>
      <c r="DP14" s="23">
        <v>5712634</v>
      </c>
      <c r="DQ14" s="23">
        <v>5863749</v>
      </c>
      <c r="DR14" s="23">
        <v>6504083</v>
      </c>
      <c r="DS14" s="23">
        <v>6366818</v>
      </c>
      <c r="DT14" s="23">
        <v>5756058</v>
      </c>
      <c r="DU14" s="23">
        <v>6308330</v>
      </c>
      <c r="DV14" s="23">
        <v>5661863</v>
      </c>
      <c r="DW14" s="23">
        <v>5422826</v>
      </c>
      <c r="DX14" s="23">
        <v>6048450</v>
      </c>
      <c r="DY14" s="23">
        <v>7159654</v>
      </c>
      <c r="DZ14" s="23">
        <v>7297027</v>
      </c>
      <c r="EA14" s="23">
        <v>6077845</v>
      </c>
      <c r="EB14" s="23">
        <v>6104259</v>
      </c>
      <c r="EC14" s="23">
        <v>6625964</v>
      </c>
      <c r="ED14" s="23">
        <v>7250253</v>
      </c>
      <c r="EE14" s="23">
        <v>7430942.5</v>
      </c>
      <c r="EF14" s="23">
        <v>6604825.7999999998</v>
      </c>
      <c r="EG14" s="23">
        <v>6985700.4000000004</v>
      </c>
      <c r="EH14" s="23">
        <v>6340874.7000000002</v>
      </c>
      <c r="EI14" s="23">
        <v>6487994.2000000002</v>
      </c>
      <c r="EJ14" s="23">
        <v>6250732.4000000004</v>
      </c>
      <c r="EK14" s="23">
        <v>6508715.7999999998</v>
      </c>
      <c r="EL14" s="23">
        <v>6609130.5999999996</v>
      </c>
      <c r="EM14" s="23">
        <v>6361034.4000000004</v>
      </c>
      <c r="EN14" s="23">
        <v>6661776.2999999998</v>
      </c>
      <c r="EO14" s="23">
        <v>6909377.5</v>
      </c>
      <c r="EP14" s="23">
        <v>7168582.7999999998</v>
      </c>
      <c r="EQ14" s="25">
        <v>7426276.5999999996</v>
      </c>
      <c r="ER14" s="25">
        <v>7026246.0999999996</v>
      </c>
      <c r="ES14" s="25">
        <v>7233411.2999999998</v>
      </c>
      <c r="ET14" s="25">
        <v>6260575.4000000004</v>
      </c>
      <c r="EU14" s="25">
        <v>6188303.9000000004</v>
      </c>
      <c r="EV14" s="25">
        <v>6268097.7999999998</v>
      </c>
      <c r="EW14" s="25">
        <v>6566164.7000000002</v>
      </c>
      <c r="EX14" s="25">
        <v>6594959.7000000002</v>
      </c>
      <c r="EY14" s="25">
        <v>6080523.2000000002</v>
      </c>
      <c r="EZ14" s="25">
        <v>6321983.9000000004</v>
      </c>
      <c r="FA14" s="25">
        <v>6821167</v>
      </c>
      <c r="FB14" s="25">
        <v>7007307.0999999996</v>
      </c>
      <c r="FC14" s="15">
        <v>7281944.4000000004</v>
      </c>
      <c r="FD14" s="15">
        <v>6830536.0999999996</v>
      </c>
      <c r="FE14" s="15">
        <v>7000713.9000000004</v>
      </c>
      <c r="FF14" s="15">
        <v>6138437</v>
      </c>
      <c r="FG14" s="15">
        <v>5945949.7999999998</v>
      </c>
      <c r="FH14" s="15">
        <v>5948331.2000000002</v>
      </c>
      <c r="FI14" s="23">
        <v>6294219.2000000002</v>
      </c>
      <c r="FJ14" s="23">
        <v>5895654.9000000004</v>
      </c>
      <c r="FK14" s="23">
        <v>5877145.0999999996</v>
      </c>
      <c r="FL14" s="15">
        <v>6603955.5</v>
      </c>
      <c r="FM14" s="15">
        <v>6639079.2999999998</v>
      </c>
      <c r="FN14" s="15">
        <v>6639079.2999999998</v>
      </c>
      <c r="FO14" s="23">
        <v>7327269.9000000004</v>
      </c>
      <c r="FP14" s="15">
        <v>7415854</v>
      </c>
      <c r="FQ14" s="15">
        <f>'[1]NGas Sales - LDC'!$BN$7+'[1]NGas Sales - Industrial'!$BN$5</f>
        <v>7109392</v>
      </c>
      <c r="FR14" s="15"/>
    </row>
    <row r="15" spans="2:174" x14ac:dyDescent="0.25">
      <c r="B15" s="19" t="s">
        <v>38</v>
      </c>
      <c r="C15" s="22">
        <v>1884956</v>
      </c>
      <c r="D15" s="22">
        <v>1998920</v>
      </c>
      <c r="E15" s="22">
        <v>1639906</v>
      </c>
      <c r="F15" s="22">
        <v>1266624</v>
      </c>
      <c r="G15" s="22">
        <v>610974</v>
      </c>
      <c r="H15" s="22">
        <v>387526</v>
      </c>
      <c r="I15" s="22">
        <v>343590</v>
      </c>
      <c r="J15" s="22">
        <v>364453</v>
      </c>
      <c r="K15" s="22">
        <v>397770</v>
      </c>
      <c r="L15" s="22">
        <v>670602</v>
      </c>
      <c r="M15" s="22">
        <v>1259501</v>
      </c>
      <c r="N15" s="22">
        <v>1809103</v>
      </c>
      <c r="O15" s="22">
        <v>1972398</v>
      </c>
      <c r="P15" s="22">
        <v>1925973</v>
      </c>
      <c r="Q15" s="22">
        <v>1770385</v>
      </c>
      <c r="R15" s="22">
        <v>1131579</v>
      </c>
      <c r="S15" s="22">
        <v>681469</v>
      </c>
      <c r="T15" s="22">
        <v>427913</v>
      </c>
      <c r="U15" s="22">
        <v>368964</v>
      </c>
      <c r="V15" s="22">
        <v>339975</v>
      </c>
      <c r="W15" s="22">
        <v>395880</v>
      </c>
      <c r="X15" s="22">
        <v>814916</v>
      </c>
      <c r="Y15" s="22">
        <v>1178635</v>
      </c>
      <c r="Z15" s="22">
        <v>2032417</v>
      </c>
      <c r="AA15" s="22">
        <v>2239789</v>
      </c>
      <c r="AB15" s="22">
        <v>1866580</v>
      </c>
      <c r="AC15" s="22">
        <v>1719036</v>
      </c>
      <c r="AD15" s="22">
        <v>1105702</v>
      </c>
      <c r="AE15" s="22">
        <v>691497</v>
      </c>
      <c r="AF15" s="22">
        <v>466695</v>
      </c>
      <c r="AG15" s="22">
        <v>370477</v>
      </c>
      <c r="AH15" s="22">
        <v>373884</v>
      </c>
      <c r="AI15" s="22">
        <v>413909</v>
      </c>
      <c r="AJ15" s="22">
        <v>877700</v>
      </c>
      <c r="AK15" s="22">
        <v>1192421</v>
      </c>
      <c r="AL15" s="22">
        <v>1931804</v>
      </c>
      <c r="AM15" s="22">
        <v>1994057</v>
      </c>
      <c r="AN15" s="22">
        <v>1793986</v>
      </c>
      <c r="AO15" s="22">
        <v>1468045</v>
      </c>
      <c r="AP15" s="22">
        <v>954895</v>
      </c>
      <c r="AQ15" s="22">
        <v>682304</v>
      </c>
      <c r="AR15" s="22">
        <v>407326</v>
      </c>
      <c r="AS15" s="22">
        <v>362206</v>
      </c>
      <c r="AT15" s="22">
        <v>377298</v>
      </c>
      <c r="AU15" s="22">
        <v>492668</v>
      </c>
      <c r="AV15" s="22">
        <v>722818</v>
      </c>
      <c r="AW15" s="22">
        <v>1270834</v>
      </c>
      <c r="AX15" s="22">
        <v>1893543</v>
      </c>
      <c r="AY15" s="22">
        <v>2088753</v>
      </c>
      <c r="AZ15" s="22">
        <v>1990784</v>
      </c>
      <c r="BA15" s="22">
        <v>1904440</v>
      </c>
      <c r="BB15" s="22">
        <v>1173916</v>
      </c>
      <c r="BC15" s="22">
        <v>757414</v>
      </c>
      <c r="BD15" s="22">
        <v>447595</v>
      </c>
      <c r="BE15" s="22">
        <v>357274</v>
      </c>
      <c r="BF15" s="22">
        <v>349870</v>
      </c>
      <c r="BG15" s="22">
        <v>426577</v>
      </c>
      <c r="BH15" s="22">
        <v>725793</v>
      </c>
      <c r="BI15" s="22">
        <v>1190776</v>
      </c>
      <c r="BJ15" s="22">
        <v>1546259</v>
      </c>
      <c r="BK15" s="22">
        <v>1911064</v>
      </c>
      <c r="BL15" s="22">
        <v>1765705</v>
      </c>
      <c r="BM15" s="22">
        <v>1437020</v>
      </c>
      <c r="BN15" s="22">
        <v>998605</v>
      </c>
      <c r="BO15" s="22">
        <v>631669</v>
      </c>
      <c r="BP15" s="22">
        <v>391343</v>
      </c>
      <c r="BQ15" s="22">
        <v>304637</v>
      </c>
      <c r="BR15" s="22">
        <v>322282</v>
      </c>
      <c r="BS15" s="22">
        <v>380651</v>
      </c>
      <c r="BT15" s="22">
        <v>771899</v>
      </c>
      <c r="BU15" s="22">
        <v>1336407</v>
      </c>
      <c r="BV15" s="22">
        <v>1712697</v>
      </c>
      <c r="BW15" s="22">
        <v>1913229</v>
      </c>
      <c r="BX15" s="22">
        <v>1803863</v>
      </c>
      <c r="BY15" s="22">
        <v>1685751</v>
      </c>
      <c r="BZ15" s="22">
        <v>1254194</v>
      </c>
      <c r="CA15" s="22">
        <v>636739</v>
      </c>
      <c r="CB15" s="22">
        <v>413813</v>
      </c>
      <c r="CC15" s="22">
        <v>321729</v>
      </c>
      <c r="CD15" s="22">
        <v>319616</v>
      </c>
      <c r="CE15" s="22">
        <v>384777</v>
      </c>
      <c r="CF15" s="22">
        <v>712888</v>
      </c>
      <c r="CG15" s="22">
        <v>1350826</v>
      </c>
      <c r="CH15" s="22">
        <v>1988364</v>
      </c>
      <c r="CI15" s="22">
        <v>2154849</v>
      </c>
      <c r="CJ15" s="22">
        <v>2116753</v>
      </c>
      <c r="CK15" s="22">
        <v>1986468</v>
      </c>
      <c r="CL15" s="22">
        <v>1302541</v>
      </c>
      <c r="CM15" s="22">
        <v>728863</v>
      </c>
      <c r="CN15" s="22">
        <v>414100</v>
      </c>
      <c r="CO15" s="22">
        <v>314833</v>
      </c>
      <c r="CP15" s="22">
        <v>342641</v>
      </c>
      <c r="CQ15" s="22">
        <v>430360</v>
      </c>
      <c r="CR15" s="22">
        <v>692904</v>
      </c>
      <c r="CS15" s="22">
        <v>1414624</v>
      </c>
      <c r="CT15" s="22">
        <v>1791121</v>
      </c>
      <c r="CU15" s="22">
        <v>2118534</v>
      </c>
      <c r="CV15" s="22">
        <v>2198371</v>
      </c>
      <c r="CW15" s="22">
        <v>1829791</v>
      </c>
      <c r="CX15" s="22">
        <v>1163097</v>
      </c>
      <c r="CY15" s="22">
        <v>668545</v>
      </c>
      <c r="CZ15" s="22">
        <v>375125</v>
      </c>
      <c r="DA15" s="22">
        <v>336445</v>
      </c>
      <c r="DB15" s="22">
        <v>339785</v>
      </c>
      <c r="DC15" s="22">
        <v>419882</v>
      </c>
      <c r="DD15" s="22">
        <v>695814</v>
      </c>
      <c r="DE15" s="22">
        <v>1247137</v>
      </c>
      <c r="DF15" s="22">
        <v>1652713</v>
      </c>
      <c r="DG15" s="23">
        <v>1934920</v>
      </c>
      <c r="DH15" s="23">
        <v>1767570</v>
      </c>
      <c r="DI15" s="23">
        <v>1704433</v>
      </c>
      <c r="DJ15" s="23">
        <v>1224610</v>
      </c>
      <c r="DK15" s="23">
        <v>789429</v>
      </c>
      <c r="DL15" s="23">
        <v>469373</v>
      </c>
      <c r="DM15" s="23">
        <v>418639</v>
      </c>
      <c r="DN15" s="23">
        <v>427867</v>
      </c>
      <c r="DO15" s="23">
        <v>474114</v>
      </c>
      <c r="DP15" s="23">
        <v>856502</v>
      </c>
      <c r="DQ15" s="23">
        <v>1248912</v>
      </c>
      <c r="DR15" s="23">
        <v>1945068</v>
      </c>
      <c r="DS15" s="23">
        <v>2272378</v>
      </c>
      <c r="DT15" s="23">
        <v>2023022</v>
      </c>
      <c r="DU15" s="23">
        <v>2016325</v>
      </c>
      <c r="DV15" s="23">
        <v>1362800</v>
      </c>
      <c r="DW15" s="23">
        <v>887710</v>
      </c>
      <c r="DX15" s="23">
        <v>494074</v>
      </c>
      <c r="DY15" s="23">
        <v>444630</v>
      </c>
      <c r="DZ15" s="23">
        <v>434238</v>
      </c>
      <c r="EA15" s="23">
        <v>507937</v>
      </c>
      <c r="EB15" s="23">
        <v>829130</v>
      </c>
      <c r="EC15" s="23">
        <v>1474174</v>
      </c>
      <c r="ED15" s="23">
        <v>2278263</v>
      </c>
      <c r="EE15" s="23">
        <v>2508932</v>
      </c>
      <c r="EF15" s="23">
        <v>2373598</v>
      </c>
      <c r="EG15" s="23">
        <v>2122299</v>
      </c>
      <c r="EH15" s="23">
        <v>1701928</v>
      </c>
      <c r="EI15" s="23">
        <v>849567</v>
      </c>
      <c r="EJ15" s="23">
        <v>549821</v>
      </c>
      <c r="EK15" s="23">
        <v>432245</v>
      </c>
      <c r="EL15" s="23">
        <v>422076</v>
      </c>
      <c r="EM15" s="23">
        <v>561786</v>
      </c>
      <c r="EN15" s="23">
        <v>924582</v>
      </c>
      <c r="EO15" s="23">
        <v>1489777</v>
      </c>
      <c r="EP15" s="23">
        <v>1983029</v>
      </c>
      <c r="EQ15" s="23">
        <v>2849625</v>
      </c>
      <c r="ER15" s="23">
        <v>2598303</v>
      </c>
      <c r="ES15" s="23">
        <v>2362536</v>
      </c>
      <c r="ET15" s="23">
        <v>1433560</v>
      </c>
      <c r="EU15" s="23">
        <v>1000066</v>
      </c>
      <c r="EV15" s="23">
        <v>590590</v>
      </c>
      <c r="EW15" s="23">
        <v>485548</v>
      </c>
      <c r="EX15" s="23">
        <v>422674</v>
      </c>
      <c r="EY15" s="23">
        <v>552474</v>
      </c>
      <c r="EZ15" s="23">
        <v>1117391</v>
      </c>
      <c r="FA15" s="24">
        <v>1776750</v>
      </c>
      <c r="FB15" s="24">
        <v>2363664</v>
      </c>
      <c r="FC15" s="15">
        <v>2562649</v>
      </c>
      <c r="FD15" s="15">
        <v>2416359</v>
      </c>
      <c r="FE15" s="15">
        <v>2070085</v>
      </c>
      <c r="FF15" s="15">
        <v>1577249</v>
      </c>
      <c r="FG15" s="15">
        <v>910937</v>
      </c>
      <c r="FH15" s="15">
        <v>532037</v>
      </c>
      <c r="FI15" s="15">
        <v>428191</v>
      </c>
      <c r="FJ15" s="15">
        <v>411957</v>
      </c>
      <c r="FK15" s="15">
        <v>523627</v>
      </c>
      <c r="FL15" s="15">
        <v>1103953</v>
      </c>
      <c r="FM15" s="15">
        <v>1604597</v>
      </c>
      <c r="FN15" s="15">
        <v>1604597</v>
      </c>
      <c r="FO15" s="15">
        <v>2135603</v>
      </c>
      <c r="FP15" s="15">
        <v>2523341</v>
      </c>
      <c r="FQ15" s="15">
        <f>'[1]NGas Sales - LDC'!$BN$8</f>
        <v>1918182</v>
      </c>
      <c r="FR15" s="15"/>
    </row>
    <row r="16" spans="2:174" x14ac:dyDescent="0.25">
      <c r="B16" s="19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</row>
    <row r="17" spans="2:174" x14ac:dyDescent="0.25">
      <c r="B17" s="19" t="s">
        <v>39</v>
      </c>
      <c r="C17" s="23">
        <f t="shared" ref="C17:BN17" si="0">SUM(C13:C15)</f>
        <v>8719580</v>
      </c>
      <c r="D17" s="23">
        <f t="shared" si="0"/>
        <v>8851998</v>
      </c>
      <c r="E17" s="23">
        <f t="shared" si="0"/>
        <v>7990185</v>
      </c>
      <c r="F17" s="23">
        <f t="shared" si="0"/>
        <v>6589407</v>
      </c>
      <c r="G17" s="23">
        <f t="shared" si="0"/>
        <v>4713185</v>
      </c>
      <c r="H17" s="23">
        <f t="shared" si="0"/>
        <v>3777481</v>
      </c>
      <c r="I17" s="23">
        <f t="shared" si="0"/>
        <v>3920481</v>
      </c>
      <c r="J17" s="23">
        <f t="shared" si="0"/>
        <v>3973811</v>
      </c>
      <c r="K17" s="23">
        <f t="shared" si="0"/>
        <v>4176227</v>
      </c>
      <c r="L17" s="23">
        <f t="shared" si="0"/>
        <v>5155542</v>
      </c>
      <c r="M17" s="23">
        <f t="shared" si="0"/>
        <v>6932347</v>
      </c>
      <c r="N17" s="23">
        <f t="shared" si="0"/>
        <v>8875572</v>
      </c>
      <c r="O17" s="23">
        <f t="shared" si="0"/>
        <v>9292934</v>
      </c>
      <c r="P17" s="23">
        <f t="shared" si="0"/>
        <v>8894422</v>
      </c>
      <c r="Q17" s="23">
        <f t="shared" si="0"/>
        <v>8455019</v>
      </c>
      <c r="R17" s="23">
        <f t="shared" si="0"/>
        <v>6283169</v>
      </c>
      <c r="S17" s="23">
        <f t="shared" si="0"/>
        <v>5005973</v>
      </c>
      <c r="T17" s="23">
        <f t="shared" si="0"/>
        <v>4010691</v>
      </c>
      <c r="U17" s="23">
        <f t="shared" si="0"/>
        <v>3987804</v>
      </c>
      <c r="V17" s="23">
        <f t="shared" si="0"/>
        <v>3986970</v>
      </c>
      <c r="W17" s="23">
        <f t="shared" si="0"/>
        <v>4078944</v>
      </c>
      <c r="X17" s="23">
        <f t="shared" si="0"/>
        <v>5283152</v>
      </c>
      <c r="Y17" s="23">
        <f t="shared" si="0"/>
        <v>6591791</v>
      </c>
      <c r="Z17" s="23">
        <f t="shared" si="0"/>
        <v>9112112</v>
      </c>
      <c r="AA17" s="23">
        <f t="shared" si="0"/>
        <v>9902532</v>
      </c>
      <c r="AB17" s="23">
        <f t="shared" si="0"/>
        <v>8509871</v>
      </c>
      <c r="AC17" s="23">
        <f t="shared" si="0"/>
        <v>8229054</v>
      </c>
      <c r="AD17" s="23">
        <f t="shared" si="0"/>
        <v>6018830</v>
      </c>
      <c r="AE17" s="23">
        <f t="shared" si="0"/>
        <v>4867542</v>
      </c>
      <c r="AF17" s="23">
        <f t="shared" si="0"/>
        <v>4219615</v>
      </c>
      <c r="AG17" s="23">
        <f t="shared" si="0"/>
        <v>4038287</v>
      </c>
      <c r="AH17" s="23">
        <f t="shared" si="0"/>
        <v>4109824</v>
      </c>
      <c r="AI17" s="23">
        <f t="shared" si="0"/>
        <v>4038679</v>
      </c>
      <c r="AJ17" s="23">
        <f t="shared" si="0"/>
        <v>5863799</v>
      </c>
      <c r="AK17" s="23">
        <f t="shared" si="0"/>
        <v>6529313</v>
      </c>
      <c r="AL17" s="23">
        <f t="shared" si="0"/>
        <v>8966296</v>
      </c>
      <c r="AM17" s="23">
        <f t="shared" si="0"/>
        <v>9089450</v>
      </c>
      <c r="AN17" s="23">
        <f t="shared" si="0"/>
        <v>8197158</v>
      </c>
      <c r="AO17" s="23">
        <f t="shared" si="0"/>
        <v>7455597</v>
      </c>
      <c r="AP17" s="23">
        <f t="shared" si="0"/>
        <v>5767344</v>
      </c>
      <c r="AQ17" s="23">
        <f t="shared" si="0"/>
        <v>5202211</v>
      </c>
      <c r="AR17" s="23">
        <f t="shared" si="0"/>
        <v>4249937</v>
      </c>
      <c r="AS17" s="23">
        <f t="shared" si="0"/>
        <v>4141464</v>
      </c>
      <c r="AT17" s="23">
        <f t="shared" si="0"/>
        <v>4287817</v>
      </c>
      <c r="AU17" s="23">
        <f t="shared" si="0"/>
        <v>4412962</v>
      </c>
      <c r="AV17" s="23">
        <f t="shared" si="0"/>
        <v>5326932</v>
      </c>
      <c r="AW17" s="23">
        <f t="shared" si="0"/>
        <v>7225305</v>
      </c>
      <c r="AX17" s="23">
        <f t="shared" si="0"/>
        <v>9305071</v>
      </c>
      <c r="AY17" s="23">
        <f t="shared" si="0"/>
        <v>9982466</v>
      </c>
      <c r="AZ17" s="23">
        <f t="shared" si="0"/>
        <v>9150668</v>
      </c>
      <c r="BA17" s="23">
        <f t="shared" si="0"/>
        <v>8859252</v>
      </c>
      <c r="BB17" s="23">
        <f t="shared" si="0"/>
        <v>6649048</v>
      </c>
      <c r="BC17" s="23">
        <f t="shared" si="0"/>
        <v>5511516</v>
      </c>
      <c r="BD17" s="23">
        <f t="shared" si="0"/>
        <v>4549479</v>
      </c>
      <c r="BE17" s="23">
        <f t="shared" si="0"/>
        <v>4422421</v>
      </c>
      <c r="BF17" s="23">
        <f t="shared" si="0"/>
        <v>4530160</v>
      </c>
      <c r="BG17" s="23">
        <f t="shared" si="0"/>
        <v>4442646</v>
      </c>
      <c r="BH17" s="23">
        <f t="shared" si="0"/>
        <v>5750407</v>
      </c>
      <c r="BI17" s="23">
        <f t="shared" si="0"/>
        <v>7229890</v>
      </c>
      <c r="BJ17" s="23">
        <f t="shared" si="0"/>
        <v>8388547</v>
      </c>
      <c r="BK17" s="23">
        <f t="shared" si="0"/>
        <v>9515618</v>
      </c>
      <c r="BL17" s="23">
        <f t="shared" si="0"/>
        <v>8859260</v>
      </c>
      <c r="BM17" s="23">
        <f t="shared" si="0"/>
        <v>8154300</v>
      </c>
      <c r="BN17" s="23">
        <f t="shared" si="0"/>
        <v>6623339</v>
      </c>
      <c r="BO17" s="23">
        <f t="shared" ref="BO17:DZ17" si="1">SUM(BO13:BO15)</f>
        <v>5477976</v>
      </c>
      <c r="BP17" s="23">
        <f t="shared" si="1"/>
        <v>4819563</v>
      </c>
      <c r="BQ17" s="23">
        <f t="shared" si="1"/>
        <v>4782227</v>
      </c>
      <c r="BR17" s="23">
        <f t="shared" si="1"/>
        <v>4808957</v>
      </c>
      <c r="BS17" s="23">
        <f t="shared" si="1"/>
        <v>4772100</v>
      </c>
      <c r="BT17" s="23">
        <f t="shared" si="1"/>
        <v>6657320</v>
      </c>
      <c r="BU17" s="23">
        <f t="shared" si="1"/>
        <v>8119838</v>
      </c>
      <c r="BV17" s="23">
        <f t="shared" si="1"/>
        <v>9376171</v>
      </c>
      <c r="BW17" s="23">
        <f t="shared" si="1"/>
        <v>10053658</v>
      </c>
      <c r="BX17" s="23">
        <f t="shared" si="1"/>
        <v>9129672</v>
      </c>
      <c r="BY17" s="23">
        <f t="shared" si="1"/>
        <v>9083479</v>
      </c>
      <c r="BZ17" s="23">
        <f t="shared" si="1"/>
        <v>7508646</v>
      </c>
      <c r="CA17" s="23">
        <f t="shared" si="1"/>
        <v>5550478</v>
      </c>
      <c r="CB17" s="23">
        <f t="shared" si="1"/>
        <v>4840670</v>
      </c>
      <c r="CC17" s="23">
        <f t="shared" si="1"/>
        <v>4801049</v>
      </c>
      <c r="CD17" s="23">
        <f t="shared" si="1"/>
        <v>4856349</v>
      </c>
      <c r="CE17" s="23">
        <f t="shared" si="1"/>
        <v>4845995</v>
      </c>
      <c r="CF17" s="23">
        <f t="shared" si="1"/>
        <v>6168937</v>
      </c>
      <c r="CG17" s="23">
        <f t="shared" si="1"/>
        <v>8082090</v>
      </c>
      <c r="CH17" s="23">
        <f t="shared" si="1"/>
        <v>10218713</v>
      </c>
      <c r="CI17" s="23">
        <f t="shared" si="1"/>
        <v>10722875</v>
      </c>
      <c r="CJ17" s="23">
        <f t="shared" si="1"/>
        <v>10179073</v>
      </c>
      <c r="CK17" s="23">
        <f t="shared" si="1"/>
        <v>9969373</v>
      </c>
      <c r="CL17" s="23">
        <f t="shared" si="1"/>
        <v>7534195</v>
      </c>
      <c r="CM17" s="23">
        <f t="shared" si="1"/>
        <v>5985718</v>
      </c>
      <c r="CN17" s="23">
        <f t="shared" si="1"/>
        <v>4878864</v>
      </c>
      <c r="CO17" s="23">
        <f t="shared" si="1"/>
        <v>5014954</v>
      </c>
      <c r="CP17" s="23">
        <f t="shared" si="1"/>
        <v>4967863</v>
      </c>
      <c r="CQ17" s="23">
        <f t="shared" si="1"/>
        <v>4962116</v>
      </c>
      <c r="CR17" s="23">
        <f t="shared" si="1"/>
        <v>6033279</v>
      </c>
      <c r="CS17" s="23">
        <f t="shared" si="1"/>
        <v>8267677</v>
      </c>
      <c r="CT17" s="23">
        <f t="shared" si="1"/>
        <v>9512564</v>
      </c>
      <c r="CU17" s="23">
        <f t="shared" si="1"/>
        <v>10781185</v>
      </c>
      <c r="CV17" s="23">
        <f t="shared" si="1"/>
        <v>10565533</v>
      </c>
      <c r="CW17" s="23">
        <f t="shared" si="1"/>
        <v>9564464</v>
      </c>
      <c r="CX17" s="23">
        <f t="shared" si="1"/>
        <v>7164592</v>
      </c>
      <c r="CY17" s="23">
        <f t="shared" si="1"/>
        <v>5598033</v>
      </c>
      <c r="CZ17" s="23">
        <f t="shared" si="1"/>
        <v>4958730</v>
      </c>
      <c r="DA17" s="23">
        <f t="shared" si="1"/>
        <v>5098013</v>
      </c>
      <c r="DB17" s="23">
        <f t="shared" si="1"/>
        <v>5286216</v>
      </c>
      <c r="DC17" s="23">
        <f t="shared" si="1"/>
        <v>5357635</v>
      </c>
      <c r="DD17" s="23">
        <f t="shared" si="1"/>
        <v>6181358</v>
      </c>
      <c r="DE17" s="23">
        <f t="shared" si="1"/>
        <v>7913670</v>
      </c>
      <c r="DF17" s="23">
        <f t="shared" si="1"/>
        <v>9362150</v>
      </c>
      <c r="DG17" s="23">
        <f t="shared" si="1"/>
        <v>11053819</v>
      </c>
      <c r="DH17" s="23">
        <f t="shared" si="1"/>
        <v>9853951</v>
      </c>
      <c r="DI17" s="23">
        <f t="shared" si="1"/>
        <v>9680224</v>
      </c>
      <c r="DJ17" s="23">
        <f t="shared" si="1"/>
        <v>7972443</v>
      </c>
      <c r="DK17" s="23">
        <f t="shared" si="1"/>
        <v>6607140</v>
      </c>
      <c r="DL17" s="23">
        <f t="shared" si="1"/>
        <v>7344556</v>
      </c>
      <c r="DM17" s="23">
        <f t="shared" si="1"/>
        <v>7713752</v>
      </c>
      <c r="DN17" s="23">
        <f t="shared" si="1"/>
        <v>7698609</v>
      </c>
      <c r="DO17" s="23">
        <f t="shared" si="1"/>
        <v>6248138</v>
      </c>
      <c r="DP17" s="23">
        <f t="shared" si="1"/>
        <v>7416823</v>
      </c>
      <c r="DQ17" s="23">
        <f t="shared" si="1"/>
        <v>8519660</v>
      </c>
      <c r="DR17" s="23">
        <f t="shared" si="1"/>
        <v>10838390</v>
      </c>
      <c r="DS17" s="23">
        <f t="shared" si="1"/>
        <v>11547613</v>
      </c>
      <c r="DT17" s="23">
        <f t="shared" si="1"/>
        <v>10221032</v>
      </c>
      <c r="DU17" s="23">
        <f t="shared" si="1"/>
        <v>10694813</v>
      </c>
      <c r="DV17" s="23">
        <f t="shared" si="1"/>
        <v>8613782</v>
      </c>
      <c r="DW17" s="23">
        <f t="shared" si="1"/>
        <v>7340868</v>
      </c>
      <c r="DX17" s="23">
        <f t="shared" si="1"/>
        <v>7099509</v>
      </c>
      <c r="DY17" s="23">
        <f t="shared" si="1"/>
        <v>8016419</v>
      </c>
      <c r="DZ17" s="23">
        <f t="shared" si="1"/>
        <v>8108778</v>
      </c>
      <c r="EA17" s="23">
        <f t="shared" ref="EA17:FH17" si="2">SUM(EA13:EA15)</f>
        <v>7057411</v>
      </c>
      <c r="EB17" s="23">
        <f t="shared" si="2"/>
        <v>7772315</v>
      </c>
      <c r="EC17" s="23">
        <f t="shared" si="2"/>
        <v>9743833</v>
      </c>
      <c r="ED17" s="23">
        <f t="shared" si="2"/>
        <v>12135160</v>
      </c>
      <c r="EE17" s="23">
        <f t="shared" si="2"/>
        <v>13144586.5</v>
      </c>
      <c r="EF17" s="23">
        <f t="shared" si="2"/>
        <v>11888311.800000001</v>
      </c>
      <c r="EG17" s="23">
        <f t="shared" si="2"/>
        <v>11760799.4</v>
      </c>
      <c r="EH17" s="23">
        <f t="shared" si="2"/>
        <v>10045068.699999999</v>
      </c>
      <c r="EI17" s="23">
        <f t="shared" si="2"/>
        <v>8351332.2000000002</v>
      </c>
      <c r="EJ17" s="23">
        <f t="shared" si="2"/>
        <v>7403921.4000000004</v>
      </c>
      <c r="EK17" s="23">
        <f t="shared" si="2"/>
        <v>7388179.7999999998</v>
      </c>
      <c r="EL17" s="23">
        <f t="shared" si="2"/>
        <v>7459264.5999999996</v>
      </c>
      <c r="EM17" s="23">
        <f t="shared" si="2"/>
        <v>7509526.4000000004</v>
      </c>
      <c r="EN17" s="23">
        <f t="shared" si="2"/>
        <v>8588861.3000000007</v>
      </c>
      <c r="EO17" s="23">
        <f t="shared" si="2"/>
        <v>10115522.5</v>
      </c>
      <c r="EP17" s="23">
        <f t="shared" si="2"/>
        <v>11677398.800000001</v>
      </c>
      <c r="EQ17" s="23">
        <f t="shared" si="2"/>
        <v>13273248.6</v>
      </c>
      <c r="ER17" s="23">
        <f t="shared" si="2"/>
        <v>12420458.1</v>
      </c>
      <c r="ES17" s="23">
        <f t="shared" si="2"/>
        <v>12010452.300000001</v>
      </c>
      <c r="ET17" s="23">
        <f t="shared" si="2"/>
        <v>9086694.4000000004</v>
      </c>
      <c r="EU17" s="23">
        <f t="shared" si="2"/>
        <v>8108159.9000000004</v>
      </c>
      <c r="EV17" s="23">
        <f t="shared" si="2"/>
        <v>7404156.7999999998</v>
      </c>
      <c r="EW17" s="23">
        <f t="shared" si="2"/>
        <v>7470589.7000000002</v>
      </c>
      <c r="EX17" s="23">
        <f t="shared" si="2"/>
        <v>7374316.7000000002</v>
      </c>
      <c r="EY17" s="23">
        <f t="shared" si="2"/>
        <v>7083829.2000000002</v>
      </c>
      <c r="EZ17" s="23">
        <f t="shared" si="2"/>
        <v>8494715.9000000004</v>
      </c>
      <c r="FA17" s="23">
        <f t="shared" si="2"/>
        <v>10508529</v>
      </c>
      <c r="FB17" s="23">
        <f t="shared" si="2"/>
        <v>11779860.1</v>
      </c>
      <c r="FC17" s="23">
        <f t="shared" si="2"/>
        <v>12496141.4</v>
      </c>
      <c r="FD17" s="23">
        <f t="shared" si="2"/>
        <v>11706899.1</v>
      </c>
      <c r="FE17" s="23">
        <f t="shared" si="2"/>
        <v>11124181.9</v>
      </c>
      <c r="FF17" s="23">
        <f t="shared" si="2"/>
        <v>9350897</v>
      </c>
      <c r="FG17" s="23">
        <f t="shared" si="2"/>
        <v>7783786.7999999998</v>
      </c>
      <c r="FH17" s="23">
        <f t="shared" si="2"/>
        <v>7031295.2000000002</v>
      </c>
      <c r="FI17" s="23">
        <f t="shared" ref="FI17:FQ17" si="3">SUM(FI13:FI15)</f>
        <v>7139237.2000000002</v>
      </c>
      <c r="FJ17" s="23">
        <f t="shared" si="3"/>
        <v>6662413.9000000004</v>
      </c>
      <c r="FK17" s="23">
        <f t="shared" si="3"/>
        <v>6916295.0999999996</v>
      </c>
      <c r="FL17" s="23">
        <f t="shared" si="3"/>
        <v>8805470.5</v>
      </c>
      <c r="FM17" s="23">
        <f t="shared" si="3"/>
        <v>9895810.3000000007</v>
      </c>
      <c r="FN17" s="23">
        <f t="shared" si="3"/>
        <v>9895810.3000000007</v>
      </c>
      <c r="FO17" s="23">
        <f t="shared" si="3"/>
        <v>11722089.9</v>
      </c>
      <c r="FP17" s="23">
        <f t="shared" si="3"/>
        <v>12545657</v>
      </c>
      <c r="FQ17" s="23">
        <f t="shared" si="3"/>
        <v>11010152</v>
      </c>
      <c r="FR17" s="23">
        <f t="shared" ref="FR17" si="4">SUM(FR14:FR16)</f>
        <v>0</v>
      </c>
    </row>
    <row r="19" spans="2:174" ht="14.4" thickBot="1" x14ac:dyDescent="0.3">
      <c r="E19" s="38"/>
      <c r="F19" s="38"/>
      <c r="CS19" s="11"/>
      <c r="FA19" s="14"/>
      <c r="FB19" s="14"/>
      <c r="FC19" s="14"/>
      <c r="FD19" s="14"/>
      <c r="FE19" s="14"/>
      <c r="FF19" s="14"/>
    </row>
    <row r="20" spans="2:174" x14ac:dyDescent="0.25">
      <c r="C20" s="9" t="s">
        <v>34</v>
      </c>
      <c r="D20" s="8" t="s">
        <v>26</v>
      </c>
      <c r="E20" s="8" t="s">
        <v>25</v>
      </c>
      <c r="F20" s="8" t="s">
        <v>24</v>
      </c>
      <c r="G20" s="8" t="s">
        <v>23</v>
      </c>
      <c r="H20" s="8" t="s">
        <v>22</v>
      </c>
      <c r="I20" s="8" t="s">
        <v>21</v>
      </c>
      <c r="J20" s="8" t="s">
        <v>20</v>
      </c>
      <c r="K20" s="8" t="s">
        <v>19</v>
      </c>
      <c r="L20" s="8" t="s">
        <v>18</v>
      </c>
      <c r="M20" s="8" t="s">
        <v>17</v>
      </c>
      <c r="N20" s="8" t="s">
        <v>16</v>
      </c>
      <c r="O20" s="29" t="s">
        <v>15</v>
      </c>
      <c r="P20" s="29" t="s">
        <v>40</v>
      </c>
      <c r="Q20" s="7" t="s">
        <v>14</v>
      </c>
      <c r="FA20" s="14"/>
      <c r="FB20" s="14"/>
      <c r="FC20" s="14"/>
      <c r="FD20" s="14"/>
      <c r="FE20" s="14"/>
      <c r="FF20" s="14"/>
    </row>
    <row r="21" spans="2:174" x14ac:dyDescent="0.25">
      <c r="C21" s="6">
        <v>2021</v>
      </c>
      <c r="D21" s="35">
        <f>FO17</f>
        <v>11722089.9</v>
      </c>
      <c r="E21" s="35">
        <f t="shared" ref="E21" si="5">FP17</f>
        <v>12545657</v>
      </c>
      <c r="F21" s="35">
        <f>SUM('[1]NGas Sales - LDC'!BN7:BN9)+'[1]NGas Sales - Industrial'!$BM5</f>
        <v>10771809</v>
      </c>
      <c r="G21" s="36"/>
      <c r="H21" s="36"/>
      <c r="I21" s="36"/>
      <c r="J21" s="36"/>
      <c r="K21" s="36"/>
      <c r="L21" s="36"/>
      <c r="M21" s="36"/>
      <c r="N21" s="36"/>
      <c r="O21" s="37"/>
      <c r="P21" s="33"/>
      <c r="Q21" s="34"/>
      <c r="FA21" s="14"/>
      <c r="FB21" s="14"/>
      <c r="FC21" s="14"/>
      <c r="FD21" s="14"/>
      <c r="FE21" s="14"/>
      <c r="FF21" s="14"/>
    </row>
    <row r="22" spans="2:174" x14ac:dyDescent="0.25">
      <c r="C22" s="6">
        <v>2020</v>
      </c>
      <c r="D22" s="16">
        <f t="shared" ref="D22:J22" si="6">FC17</f>
        <v>12496141.4</v>
      </c>
      <c r="E22" s="16">
        <f t="shared" si="6"/>
        <v>11706899.1</v>
      </c>
      <c r="F22" s="16">
        <f t="shared" si="6"/>
        <v>11124181.9</v>
      </c>
      <c r="G22" s="16">
        <f t="shared" si="6"/>
        <v>9350897</v>
      </c>
      <c r="H22" s="16">
        <f t="shared" si="6"/>
        <v>7783786.7999999998</v>
      </c>
      <c r="I22" s="16">
        <f>C17</f>
        <v>8719580</v>
      </c>
      <c r="J22" s="16">
        <f t="shared" si="6"/>
        <v>7139237.2000000002</v>
      </c>
      <c r="K22" s="16">
        <f t="shared" ref="K22" si="7">FJ17</f>
        <v>6662413.9000000004</v>
      </c>
      <c r="L22" s="16">
        <f t="shared" ref="L22:M22" si="8">FK17</f>
        <v>6916295.0999999996</v>
      </c>
      <c r="M22" s="16">
        <f t="shared" si="8"/>
        <v>8805470.5</v>
      </c>
      <c r="N22" s="16">
        <f t="shared" ref="N22" si="9">FM17</f>
        <v>9895810.3000000007</v>
      </c>
      <c r="O22" s="16">
        <f t="shared" ref="O22" si="10">FN17</f>
        <v>9895810.3000000007</v>
      </c>
      <c r="P22" s="15">
        <f>SUM(D22:O22)</f>
        <v>110496523.49999999</v>
      </c>
      <c r="Q22" s="18">
        <f t="shared" ref="Q22:Q37" si="11">SUM(D22:O22)</f>
        <v>110496523.49999999</v>
      </c>
      <c r="FA22" s="14"/>
      <c r="FB22" s="14"/>
      <c r="FC22" s="14"/>
      <c r="FD22" s="14"/>
      <c r="FE22" s="14"/>
      <c r="FF22" s="14"/>
    </row>
    <row r="23" spans="2:174" x14ac:dyDescent="0.25">
      <c r="C23" s="6">
        <v>2019</v>
      </c>
      <c r="D23" s="15">
        <f>EQ17</f>
        <v>13273248.6</v>
      </c>
      <c r="E23" s="15">
        <f t="shared" ref="E23:O23" si="12">ER17</f>
        <v>12420458.1</v>
      </c>
      <c r="F23" s="15">
        <f t="shared" si="12"/>
        <v>12010452.300000001</v>
      </c>
      <c r="G23" s="15">
        <f t="shared" si="12"/>
        <v>9086694.4000000004</v>
      </c>
      <c r="H23" s="15">
        <f t="shared" si="12"/>
        <v>8108159.9000000004</v>
      </c>
      <c r="I23" s="15">
        <f t="shared" si="12"/>
        <v>7404156.7999999998</v>
      </c>
      <c r="J23" s="15">
        <f t="shared" si="12"/>
        <v>7470589.7000000002</v>
      </c>
      <c r="K23" s="15">
        <f t="shared" si="12"/>
        <v>7374316.7000000002</v>
      </c>
      <c r="L23" s="15">
        <f t="shared" si="12"/>
        <v>7083829.2000000002</v>
      </c>
      <c r="M23" s="15">
        <f t="shared" si="12"/>
        <v>8494715.9000000004</v>
      </c>
      <c r="N23" s="15">
        <f t="shared" si="12"/>
        <v>10508529</v>
      </c>
      <c r="O23" s="30">
        <f t="shared" si="12"/>
        <v>11779860.1</v>
      </c>
      <c r="P23" s="15">
        <f>SUM(D23:O23)</f>
        <v>115015010.7</v>
      </c>
      <c r="Q23" s="18">
        <f t="shared" si="11"/>
        <v>115015010.7</v>
      </c>
    </row>
    <row r="24" spans="2:174" x14ac:dyDescent="0.25">
      <c r="C24" s="6">
        <v>2018</v>
      </c>
      <c r="D24" s="15">
        <f>EE17</f>
        <v>13144586.5</v>
      </c>
      <c r="E24" s="15">
        <f t="shared" ref="E24:O24" si="13">EF17</f>
        <v>11888311.800000001</v>
      </c>
      <c r="F24" s="15">
        <f t="shared" si="13"/>
        <v>11760799.4</v>
      </c>
      <c r="G24" s="15">
        <f t="shared" si="13"/>
        <v>10045068.699999999</v>
      </c>
      <c r="H24" s="15">
        <f t="shared" si="13"/>
        <v>8351332.2000000002</v>
      </c>
      <c r="I24" s="15">
        <f t="shared" si="13"/>
        <v>7403921.4000000004</v>
      </c>
      <c r="J24" s="15">
        <f t="shared" si="13"/>
        <v>7388179.7999999998</v>
      </c>
      <c r="K24" s="15">
        <f t="shared" si="13"/>
        <v>7459264.5999999996</v>
      </c>
      <c r="L24" s="15">
        <f t="shared" si="13"/>
        <v>7509526.4000000004</v>
      </c>
      <c r="M24" s="15">
        <f t="shared" si="13"/>
        <v>8588861.3000000007</v>
      </c>
      <c r="N24" s="15">
        <f t="shared" si="13"/>
        <v>10115522.5</v>
      </c>
      <c r="O24" s="30">
        <f t="shared" si="13"/>
        <v>11677398.800000001</v>
      </c>
      <c r="P24" s="15">
        <f t="shared" ref="P24:P37" si="14">SUM(D24:O24)</f>
        <v>115332773.40000001</v>
      </c>
      <c r="Q24" s="18">
        <f t="shared" si="11"/>
        <v>115332773.40000001</v>
      </c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</row>
    <row r="25" spans="2:174" x14ac:dyDescent="0.25">
      <c r="C25" s="6">
        <v>2017</v>
      </c>
      <c r="D25" s="15">
        <f>DS17</f>
        <v>11547613</v>
      </c>
      <c r="E25" s="15">
        <f t="shared" ref="E25:O25" si="15">DT17</f>
        <v>10221032</v>
      </c>
      <c r="F25" s="15">
        <f t="shared" si="15"/>
        <v>10694813</v>
      </c>
      <c r="G25" s="15">
        <f t="shared" si="15"/>
        <v>8613782</v>
      </c>
      <c r="H25" s="15">
        <f t="shared" si="15"/>
        <v>7340868</v>
      </c>
      <c r="I25" s="15">
        <f t="shared" si="15"/>
        <v>7099509</v>
      </c>
      <c r="J25" s="15">
        <f t="shared" si="15"/>
        <v>8016419</v>
      </c>
      <c r="K25" s="15">
        <f t="shared" si="15"/>
        <v>8108778</v>
      </c>
      <c r="L25" s="15">
        <f t="shared" si="15"/>
        <v>7057411</v>
      </c>
      <c r="M25" s="15">
        <f t="shared" si="15"/>
        <v>7772315</v>
      </c>
      <c r="N25" s="15">
        <f t="shared" si="15"/>
        <v>9743833</v>
      </c>
      <c r="O25" s="30">
        <f t="shared" si="15"/>
        <v>12135160</v>
      </c>
      <c r="P25" s="15">
        <f t="shared" si="14"/>
        <v>108351533</v>
      </c>
      <c r="Q25" s="18">
        <f t="shared" si="11"/>
        <v>108351533</v>
      </c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FC25" s="14"/>
    </row>
    <row r="26" spans="2:174" x14ac:dyDescent="0.25">
      <c r="C26" s="6">
        <v>2016</v>
      </c>
      <c r="D26" s="15">
        <f>DG17</f>
        <v>11053819</v>
      </c>
      <c r="E26" s="15">
        <f t="shared" ref="E26:O26" si="16">DH17</f>
        <v>9853951</v>
      </c>
      <c r="F26" s="15">
        <f t="shared" si="16"/>
        <v>9680224</v>
      </c>
      <c r="G26" s="15">
        <f t="shared" si="16"/>
        <v>7972443</v>
      </c>
      <c r="H26" s="15">
        <f t="shared" si="16"/>
        <v>6607140</v>
      </c>
      <c r="I26" s="15">
        <f t="shared" si="16"/>
        <v>7344556</v>
      </c>
      <c r="J26" s="15">
        <f t="shared" si="16"/>
        <v>7713752</v>
      </c>
      <c r="K26" s="15">
        <f t="shared" si="16"/>
        <v>7698609</v>
      </c>
      <c r="L26" s="15">
        <f t="shared" si="16"/>
        <v>6248138</v>
      </c>
      <c r="M26" s="15">
        <f t="shared" si="16"/>
        <v>7416823</v>
      </c>
      <c r="N26" s="15">
        <f t="shared" si="16"/>
        <v>8519660</v>
      </c>
      <c r="O26" s="30">
        <f t="shared" si="16"/>
        <v>10838390</v>
      </c>
      <c r="P26" s="15">
        <f>SUM(D26:O26)</f>
        <v>100947505</v>
      </c>
      <c r="Q26" s="18">
        <f t="shared" si="11"/>
        <v>100947505</v>
      </c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FC26" s="14"/>
    </row>
    <row r="27" spans="2:174" x14ac:dyDescent="0.25">
      <c r="C27" s="6">
        <v>2015</v>
      </c>
      <c r="D27" s="15">
        <f>CU17</f>
        <v>10781185</v>
      </c>
      <c r="E27" s="15">
        <f t="shared" ref="E27:O27" si="17">CV17</f>
        <v>10565533</v>
      </c>
      <c r="F27" s="15">
        <f t="shared" si="17"/>
        <v>9564464</v>
      </c>
      <c r="G27" s="15">
        <f t="shared" si="17"/>
        <v>7164592</v>
      </c>
      <c r="H27" s="15">
        <f t="shared" si="17"/>
        <v>5598033</v>
      </c>
      <c r="I27" s="15">
        <f t="shared" si="17"/>
        <v>4958730</v>
      </c>
      <c r="J27" s="15">
        <f t="shared" si="17"/>
        <v>5098013</v>
      </c>
      <c r="K27" s="15">
        <f t="shared" si="17"/>
        <v>5286216</v>
      </c>
      <c r="L27" s="15">
        <f t="shared" si="17"/>
        <v>5357635</v>
      </c>
      <c r="M27" s="15">
        <f t="shared" si="17"/>
        <v>6181358</v>
      </c>
      <c r="N27" s="15">
        <f t="shared" si="17"/>
        <v>7913670</v>
      </c>
      <c r="O27" s="30">
        <f t="shared" si="17"/>
        <v>9362150</v>
      </c>
      <c r="P27" s="15">
        <f t="shared" si="14"/>
        <v>87831579</v>
      </c>
      <c r="Q27" s="18">
        <f t="shared" si="11"/>
        <v>87831579</v>
      </c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FC27" s="14"/>
    </row>
    <row r="28" spans="2:174" x14ac:dyDescent="0.25">
      <c r="C28" s="6">
        <v>2014</v>
      </c>
      <c r="D28" s="15">
        <f>CI17</f>
        <v>10722875</v>
      </c>
      <c r="E28" s="15">
        <f t="shared" ref="E28:O28" si="18">CJ17</f>
        <v>10179073</v>
      </c>
      <c r="F28" s="15">
        <f t="shared" si="18"/>
        <v>9969373</v>
      </c>
      <c r="G28" s="15">
        <f t="shared" si="18"/>
        <v>7534195</v>
      </c>
      <c r="H28" s="15">
        <f t="shared" si="18"/>
        <v>5985718</v>
      </c>
      <c r="I28" s="15">
        <f t="shared" si="18"/>
        <v>4878864</v>
      </c>
      <c r="J28" s="15">
        <f t="shared" si="18"/>
        <v>5014954</v>
      </c>
      <c r="K28" s="15">
        <f t="shared" si="18"/>
        <v>4967863</v>
      </c>
      <c r="L28" s="15">
        <f t="shared" si="18"/>
        <v>4962116</v>
      </c>
      <c r="M28" s="15">
        <f t="shared" si="18"/>
        <v>6033279</v>
      </c>
      <c r="N28" s="15">
        <f t="shared" si="18"/>
        <v>8267677</v>
      </c>
      <c r="O28" s="30">
        <f t="shared" si="18"/>
        <v>9512564</v>
      </c>
      <c r="P28" s="15">
        <f t="shared" si="14"/>
        <v>88028551</v>
      </c>
      <c r="Q28" s="18">
        <f t="shared" si="11"/>
        <v>88028551</v>
      </c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</row>
    <row r="29" spans="2:174" x14ac:dyDescent="0.25">
      <c r="C29" s="6">
        <v>2013</v>
      </c>
      <c r="D29" s="15">
        <f>BW17</f>
        <v>10053658</v>
      </c>
      <c r="E29" s="15">
        <f t="shared" ref="E29:O29" si="19">BX17</f>
        <v>9129672</v>
      </c>
      <c r="F29" s="15">
        <f t="shared" si="19"/>
        <v>9083479</v>
      </c>
      <c r="G29" s="15">
        <f t="shared" si="19"/>
        <v>7508646</v>
      </c>
      <c r="H29" s="15">
        <f t="shared" si="19"/>
        <v>5550478</v>
      </c>
      <c r="I29" s="15">
        <f t="shared" si="19"/>
        <v>4840670</v>
      </c>
      <c r="J29" s="15">
        <f t="shared" si="19"/>
        <v>4801049</v>
      </c>
      <c r="K29" s="15">
        <f t="shared" si="19"/>
        <v>4856349</v>
      </c>
      <c r="L29" s="15">
        <f t="shared" si="19"/>
        <v>4845995</v>
      </c>
      <c r="M29" s="15">
        <f t="shared" si="19"/>
        <v>6168937</v>
      </c>
      <c r="N29" s="15">
        <f t="shared" si="19"/>
        <v>8082090</v>
      </c>
      <c r="O29" s="30">
        <f t="shared" si="19"/>
        <v>10218713</v>
      </c>
      <c r="P29" s="15">
        <f t="shared" si="14"/>
        <v>85139736</v>
      </c>
      <c r="Q29" s="18">
        <f t="shared" si="11"/>
        <v>85139736</v>
      </c>
    </row>
    <row r="30" spans="2:174" x14ac:dyDescent="0.25">
      <c r="C30" s="6">
        <v>2012</v>
      </c>
      <c r="D30" s="15">
        <f>BK17</f>
        <v>9515618</v>
      </c>
      <c r="E30" s="15">
        <f t="shared" ref="E30:O30" si="20">BL17</f>
        <v>8859260</v>
      </c>
      <c r="F30" s="15">
        <f t="shared" si="20"/>
        <v>8154300</v>
      </c>
      <c r="G30" s="15">
        <f t="shared" si="20"/>
        <v>6623339</v>
      </c>
      <c r="H30" s="15">
        <f t="shared" si="20"/>
        <v>5477976</v>
      </c>
      <c r="I30" s="15">
        <f t="shared" si="20"/>
        <v>4819563</v>
      </c>
      <c r="J30" s="15">
        <f t="shared" si="20"/>
        <v>4782227</v>
      </c>
      <c r="K30" s="15">
        <f t="shared" si="20"/>
        <v>4808957</v>
      </c>
      <c r="L30" s="15">
        <f t="shared" si="20"/>
        <v>4772100</v>
      </c>
      <c r="M30" s="15">
        <f t="shared" si="20"/>
        <v>6657320</v>
      </c>
      <c r="N30" s="15">
        <f t="shared" si="20"/>
        <v>8119838</v>
      </c>
      <c r="O30" s="30">
        <f t="shared" si="20"/>
        <v>9376171</v>
      </c>
      <c r="P30" s="15">
        <f t="shared" si="14"/>
        <v>81966669</v>
      </c>
      <c r="Q30" s="18">
        <f t="shared" si="11"/>
        <v>81966669</v>
      </c>
    </row>
    <row r="31" spans="2:174" x14ac:dyDescent="0.25">
      <c r="C31" s="6">
        <v>2011</v>
      </c>
      <c r="D31" s="15">
        <f t="shared" ref="D31:O31" si="21">AY17</f>
        <v>9982466</v>
      </c>
      <c r="E31" s="15">
        <f t="shared" si="21"/>
        <v>9150668</v>
      </c>
      <c r="F31" s="15">
        <f t="shared" si="21"/>
        <v>8859252</v>
      </c>
      <c r="G31" s="15">
        <f t="shared" si="21"/>
        <v>6649048</v>
      </c>
      <c r="H31" s="15">
        <f t="shared" si="21"/>
        <v>5511516</v>
      </c>
      <c r="I31" s="15">
        <f t="shared" si="21"/>
        <v>4549479</v>
      </c>
      <c r="J31" s="15">
        <f t="shared" si="21"/>
        <v>4422421</v>
      </c>
      <c r="K31" s="15">
        <f t="shared" si="21"/>
        <v>4530160</v>
      </c>
      <c r="L31" s="15">
        <f t="shared" si="21"/>
        <v>4442646</v>
      </c>
      <c r="M31" s="15">
        <f t="shared" si="21"/>
        <v>5750407</v>
      </c>
      <c r="N31" s="15">
        <f t="shared" si="21"/>
        <v>7229890</v>
      </c>
      <c r="O31" s="30">
        <f t="shared" si="21"/>
        <v>8388547</v>
      </c>
      <c r="P31" s="15">
        <f t="shared" si="14"/>
        <v>79466500</v>
      </c>
      <c r="Q31" s="18">
        <f t="shared" si="11"/>
        <v>79466500</v>
      </c>
    </row>
    <row r="32" spans="2:174" x14ac:dyDescent="0.25">
      <c r="C32" s="6">
        <v>2010</v>
      </c>
      <c r="D32" s="15">
        <f>AM17</f>
        <v>9089450</v>
      </c>
      <c r="E32" s="15">
        <f t="shared" ref="E32:O32" si="22">AN17</f>
        <v>8197158</v>
      </c>
      <c r="F32" s="15">
        <f t="shared" si="22"/>
        <v>7455597</v>
      </c>
      <c r="G32" s="15">
        <f t="shared" si="22"/>
        <v>5767344</v>
      </c>
      <c r="H32" s="15">
        <f t="shared" si="22"/>
        <v>5202211</v>
      </c>
      <c r="I32" s="15">
        <f t="shared" si="22"/>
        <v>4249937</v>
      </c>
      <c r="J32" s="15">
        <f t="shared" si="22"/>
        <v>4141464</v>
      </c>
      <c r="K32" s="15">
        <f t="shared" si="22"/>
        <v>4287817</v>
      </c>
      <c r="L32" s="15">
        <f t="shared" si="22"/>
        <v>4412962</v>
      </c>
      <c r="M32" s="15">
        <f t="shared" si="22"/>
        <v>5326932</v>
      </c>
      <c r="N32" s="15">
        <f t="shared" si="22"/>
        <v>7225305</v>
      </c>
      <c r="O32" s="30">
        <f t="shared" si="22"/>
        <v>9305071</v>
      </c>
      <c r="P32" s="15">
        <f t="shared" si="14"/>
        <v>74661248</v>
      </c>
      <c r="Q32" s="18">
        <f t="shared" si="11"/>
        <v>74661248</v>
      </c>
    </row>
    <row r="33" spans="2:148" x14ac:dyDescent="0.25">
      <c r="C33" s="6">
        <v>2009</v>
      </c>
      <c r="D33" s="15">
        <f>AA17</f>
        <v>9902532</v>
      </c>
      <c r="E33" s="15">
        <f t="shared" ref="E33:O33" si="23">AB17</f>
        <v>8509871</v>
      </c>
      <c r="F33" s="15">
        <f t="shared" si="23"/>
        <v>8229054</v>
      </c>
      <c r="G33" s="15">
        <f t="shared" si="23"/>
        <v>6018830</v>
      </c>
      <c r="H33" s="15">
        <f t="shared" si="23"/>
        <v>4867542</v>
      </c>
      <c r="I33" s="15">
        <f t="shared" si="23"/>
        <v>4219615</v>
      </c>
      <c r="J33" s="15">
        <f t="shared" si="23"/>
        <v>4038287</v>
      </c>
      <c r="K33" s="15">
        <f t="shared" si="23"/>
        <v>4109824</v>
      </c>
      <c r="L33" s="15">
        <f t="shared" si="23"/>
        <v>4038679</v>
      </c>
      <c r="M33" s="15">
        <f t="shared" si="23"/>
        <v>5863799</v>
      </c>
      <c r="N33" s="15">
        <f t="shared" si="23"/>
        <v>6529313</v>
      </c>
      <c r="O33" s="30">
        <f t="shared" si="23"/>
        <v>8966296</v>
      </c>
      <c r="P33" s="15">
        <f t="shared" si="14"/>
        <v>75293642</v>
      </c>
      <c r="Q33" s="18">
        <f t="shared" si="11"/>
        <v>75293642</v>
      </c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</row>
    <row r="34" spans="2:148" x14ac:dyDescent="0.25">
      <c r="C34" s="6">
        <v>2008</v>
      </c>
      <c r="D34" s="15">
        <f>O17</f>
        <v>9292934</v>
      </c>
      <c r="E34" s="15">
        <f t="shared" ref="E34:O34" si="24">P17</f>
        <v>8894422</v>
      </c>
      <c r="F34" s="15">
        <f t="shared" si="24"/>
        <v>8455019</v>
      </c>
      <c r="G34" s="15">
        <f t="shared" si="24"/>
        <v>6283169</v>
      </c>
      <c r="H34" s="15">
        <f t="shared" si="24"/>
        <v>5005973</v>
      </c>
      <c r="I34" s="15">
        <f t="shared" si="24"/>
        <v>4010691</v>
      </c>
      <c r="J34" s="15">
        <f t="shared" si="24"/>
        <v>3987804</v>
      </c>
      <c r="K34" s="15">
        <f t="shared" si="24"/>
        <v>3986970</v>
      </c>
      <c r="L34" s="15">
        <f t="shared" si="24"/>
        <v>4078944</v>
      </c>
      <c r="M34" s="15">
        <f t="shared" si="24"/>
        <v>5283152</v>
      </c>
      <c r="N34" s="15">
        <f t="shared" si="24"/>
        <v>6591791</v>
      </c>
      <c r="O34" s="30">
        <f t="shared" si="24"/>
        <v>9112112</v>
      </c>
      <c r="P34" s="15">
        <f t="shared" si="14"/>
        <v>74982981</v>
      </c>
      <c r="Q34" s="18">
        <f t="shared" si="11"/>
        <v>74982981</v>
      </c>
      <c r="EG34" s="14"/>
      <c r="EH34" s="14"/>
      <c r="EI34" s="14"/>
      <c r="EJ34" s="14"/>
      <c r="EK34" s="14"/>
      <c r="EL34" s="14"/>
      <c r="EM34" s="14"/>
      <c r="EN34" s="14"/>
      <c r="EO34" s="14"/>
      <c r="EP34" s="14"/>
      <c r="EQ34" s="14"/>
      <c r="ER34" s="14"/>
    </row>
    <row r="35" spans="2:148" x14ac:dyDescent="0.25">
      <c r="C35" s="6">
        <v>2007</v>
      </c>
      <c r="D35" s="15" t="e">
        <f>#REF!</f>
        <v>#REF!</v>
      </c>
      <c r="E35" s="15">
        <f t="shared" ref="E35:O35" si="25">D17</f>
        <v>8851998</v>
      </c>
      <c r="F35" s="15">
        <f t="shared" si="25"/>
        <v>7990185</v>
      </c>
      <c r="G35" s="15">
        <f t="shared" si="25"/>
        <v>6589407</v>
      </c>
      <c r="H35" s="15">
        <f t="shared" si="25"/>
        <v>4713185</v>
      </c>
      <c r="I35" s="15">
        <f t="shared" si="25"/>
        <v>3777481</v>
      </c>
      <c r="J35" s="15">
        <f t="shared" si="25"/>
        <v>3920481</v>
      </c>
      <c r="K35" s="15">
        <f t="shared" si="25"/>
        <v>3973811</v>
      </c>
      <c r="L35" s="15">
        <f t="shared" si="25"/>
        <v>4176227</v>
      </c>
      <c r="M35" s="15">
        <f t="shared" si="25"/>
        <v>5155542</v>
      </c>
      <c r="N35" s="15">
        <f t="shared" si="25"/>
        <v>6932347</v>
      </c>
      <c r="O35" s="30">
        <f t="shared" si="25"/>
        <v>8875572</v>
      </c>
      <c r="P35" s="15" t="e">
        <f t="shared" si="14"/>
        <v>#REF!</v>
      </c>
      <c r="Q35" s="18" t="e">
        <f t="shared" si="11"/>
        <v>#REF!</v>
      </c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</row>
    <row r="36" spans="2:148" x14ac:dyDescent="0.25">
      <c r="C36" s="6" t="s">
        <v>13</v>
      </c>
      <c r="D36" s="17">
        <f>MAX(D22:D26)</f>
        <v>13273248.6</v>
      </c>
      <c r="E36" s="17">
        <f t="shared" ref="E36:O36" si="26">MAX(E22:E26)</f>
        <v>12420458.1</v>
      </c>
      <c r="F36" s="17">
        <f t="shared" si="26"/>
        <v>12010452.300000001</v>
      </c>
      <c r="G36" s="17">
        <f t="shared" si="26"/>
        <v>10045068.699999999</v>
      </c>
      <c r="H36" s="17">
        <f t="shared" si="26"/>
        <v>8351332.2000000002</v>
      </c>
      <c r="I36" s="17">
        <f t="shared" si="26"/>
        <v>8719580</v>
      </c>
      <c r="J36" s="17">
        <f t="shared" si="26"/>
        <v>8016419</v>
      </c>
      <c r="K36" s="17">
        <f t="shared" si="26"/>
        <v>8108778</v>
      </c>
      <c r="L36" s="17">
        <f t="shared" si="26"/>
        <v>7509526.4000000004</v>
      </c>
      <c r="M36" s="17">
        <f t="shared" si="26"/>
        <v>8805470.5</v>
      </c>
      <c r="N36" s="17">
        <f t="shared" si="26"/>
        <v>10508529</v>
      </c>
      <c r="O36" s="31">
        <f t="shared" si="26"/>
        <v>12135160</v>
      </c>
      <c r="P36" s="15">
        <f t="shared" si="14"/>
        <v>119904022.80000001</v>
      </c>
      <c r="Q36" s="18">
        <f t="shared" si="11"/>
        <v>119904022.80000001</v>
      </c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</row>
    <row r="37" spans="2:148" x14ac:dyDescent="0.25">
      <c r="C37" s="6" t="s">
        <v>12</v>
      </c>
      <c r="D37" s="17">
        <f>MIN(D22:D26)</f>
        <v>11053819</v>
      </c>
      <c r="E37" s="17">
        <f t="shared" ref="E37:O37" si="27">MIN(E22:E26)</f>
        <v>9853951</v>
      </c>
      <c r="F37" s="17">
        <f t="shared" si="27"/>
        <v>9680224</v>
      </c>
      <c r="G37" s="17">
        <f t="shared" si="27"/>
        <v>7972443</v>
      </c>
      <c r="H37" s="17">
        <f t="shared" si="27"/>
        <v>6607140</v>
      </c>
      <c r="I37" s="17">
        <f t="shared" si="27"/>
        <v>7099509</v>
      </c>
      <c r="J37" s="17">
        <f t="shared" si="27"/>
        <v>7139237.2000000002</v>
      </c>
      <c r="K37" s="17">
        <f t="shared" si="27"/>
        <v>6662413.9000000004</v>
      </c>
      <c r="L37" s="17">
        <f t="shared" si="27"/>
        <v>6248138</v>
      </c>
      <c r="M37" s="17">
        <f t="shared" si="27"/>
        <v>7416823</v>
      </c>
      <c r="N37" s="17">
        <f t="shared" si="27"/>
        <v>8519660</v>
      </c>
      <c r="O37" s="31">
        <f t="shared" si="27"/>
        <v>9895810.3000000007</v>
      </c>
      <c r="P37" s="15">
        <f t="shared" si="14"/>
        <v>98149168.399999991</v>
      </c>
      <c r="Q37" s="18">
        <f t="shared" si="11"/>
        <v>98149168.399999991</v>
      </c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</row>
    <row r="38" spans="2:148" ht="14.4" thickBot="1" x14ac:dyDescent="0.3">
      <c r="C38" s="4"/>
      <c r="D38" s="3" t="s">
        <v>11</v>
      </c>
      <c r="E38" s="3" t="s">
        <v>10</v>
      </c>
      <c r="F38" s="3" t="s">
        <v>9</v>
      </c>
      <c r="G38" s="3" t="s">
        <v>8</v>
      </c>
      <c r="H38" s="3" t="s">
        <v>7</v>
      </c>
      <c r="I38" s="3" t="s">
        <v>6</v>
      </c>
      <c r="J38" s="3" t="s">
        <v>5</v>
      </c>
      <c r="K38" s="3" t="s">
        <v>4</v>
      </c>
      <c r="L38" s="3" t="s">
        <v>3</v>
      </c>
      <c r="M38" s="3" t="s">
        <v>2</v>
      </c>
      <c r="N38" s="3" t="s">
        <v>1</v>
      </c>
      <c r="O38" s="2" t="s">
        <v>0</v>
      </c>
      <c r="P38" s="2"/>
      <c r="Q38" s="1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</row>
    <row r="41" spans="2:148" x14ac:dyDescent="0.25">
      <c r="B41" s="10" t="s">
        <v>27</v>
      </c>
      <c r="C41" s="27" t="s">
        <v>31</v>
      </c>
    </row>
    <row r="42" spans="2:148" x14ac:dyDescent="0.25">
      <c r="C42" t="s">
        <v>32</v>
      </c>
      <c r="G42" s="26" t="s">
        <v>33</v>
      </c>
    </row>
    <row r="44" spans="2:148" x14ac:dyDescent="0.25">
      <c r="C44" s="27" t="s">
        <v>29</v>
      </c>
    </row>
    <row r="45" spans="2:148" x14ac:dyDescent="0.25">
      <c r="C45" t="s">
        <v>28</v>
      </c>
      <c r="G45" s="26" t="s">
        <v>30</v>
      </c>
    </row>
  </sheetData>
  <hyperlinks>
    <hyperlink ref="G45" r:id="rId1" xr:uid="{B6161808-3ED2-4606-B7A0-E1BFC65DFB30}"/>
    <hyperlink ref="G42" r:id="rId2" xr:uid="{89BF7E45-AA45-4E07-93E4-659F230FD348}"/>
  </hyperlinks>
  <pageMargins left="0.7" right="0.7" top="0.75" bottom="0.75" header="0.3" footer="0.3"/>
  <pageSetup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Natural Gas Sales</vt:lpstr>
      <vt:lpstr>Monthly Natural Gas Sales v2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Saad Sarfraz</dc:creator>
  <cp:lastModifiedBy>Emily Copp</cp:lastModifiedBy>
  <cp:lastPrinted>2021-10-15T20:30:22Z</cp:lastPrinted>
  <dcterms:created xsi:type="dcterms:W3CDTF">2020-04-27T13:41:57Z</dcterms:created>
  <dcterms:modified xsi:type="dcterms:W3CDTF">2021-10-15T20:31:44Z</dcterms:modified>
</cp:coreProperties>
</file>